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osein PC\Desktop\"/>
    </mc:Choice>
  </mc:AlternateContent>
  <xr:revisionPtr revIDLastSave="0" documentId="13_ncr:1_{76856E00-255F-4355-84B7-FBC50FD91A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هزینه های اولی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J17" i="1"/>
  <c r="K17" i="1"/>
  <c r="L17" i="1"/>
  <c r="M17" i="1"/>
  <c r="F15" i="1"/>
  <c r="F17" i="1" s="1"/>
  <c r="G15" i="1"/>
  <c r="H15" i="1"/>
  <c r="H17" i="1" s="1"/>
  <c r="J15" i="1"/>
  <c r="K15" i="1"/>
  <c r="L15" i="1"/>
  <c r="M15" i="1"/>
  <c r="N15" i="1"/>
  <c r="N17" i="1" s="1"/>
  <c r="O15" i="1"/>
  <c r="O17" i="1" s="1"/>
  <c r="P15" i="1"/>
  <c r="P17" i="1" s="1"/>
  <c r="AN16" i="1"/>
  <c r="AN12" i="1"/>
  <c r="AN8" i="1"/>
  <c r="AN9" i="1"/>
  <c r="AN6" i="1"/>
  <c r="AC14" i="1"/>
  <c r="AC15" i="1" s="1"/>
  <c r="AC17" i="1" s="1"/>
  <c r="AD14" i="1"/>
  <c r="AD15" i="1" s="1"/>
  <c r="AD17" i="1" s="1"/>
  <c r="AE14" i="1"/>
  <c r="AE15" i="1" s="1"/>
  <c r="AE17" i="1" s="1"/>
  <c r="AF14" i="1"/>
  <c r="AF15" i="1" s="1"/>
  <c r="AF17" i="1" s="1"/>
  <c r="AG14" i="1"/>
  <c r="AH14" i="1"/>
  <c r="AH15" i="1" s="1"/>
  <c r="AH17" i="1" s="1"/>
  <c r="AI14" i="1"/>
  <c r="AI15" i="1" s="1"/>
  <c r="AI17" i="1" s="1"/>
  <c r="AJ14" i="1"/>
  <c r="AJ15" i="1" s="1"/>
  <c r="AJ17" i="1" s="1"/>
  <c r="AK14" i="1"/>
  <c r="AK15" i="1" s="1"/>
  <c r="AK17" i="1" s="1"/>
  <c r="AL14" i="1"/>
  <c r="AL15" i="1" s="1"/>
  <c r="AL17" i="1" s="1"/>
  <c r="AM14" i="1"/>
  <c r="AM15" i="1" s="1"/>
  <c r="AM17" i="1" s="1"/>
  <c r="AB14" i="1"/>
  <c r="AB15" i="1" s="1"/>
  <c r="AB17" i="1" s="1"/>
  <c r="Q14" i="1"/>
  <c r="Q15" i="1" s="1"/>
  <c r="Q17" i="1" s="1"/>
  <c r="R14" i="1"/>
  <c r="R15" i="1" s="1"/>
  <c r="R17" i="1" s="1"/>
  <c r="S14" i="1"/>
  <c r="S15" i="1" s="1"/>
  <c r="S17" i="1" s="1"/>
  <c r="T14" i="1"/>
  <c r="T15" i="1" s="1"/>
  <c r="T17" i="1" s="1"/>
  <c r="U14" i="1"/>
  <c r="U15" i="1" s="1"/>
  <c r="U17" i="1" s="1"/>
  <c r="V14" i="1"/>
  <c r="V15" i="1" s="1"/>
  <c r="V17" i="1" s="1"/>
  <c r="W14" i="1"/>
  <c r="W15" i="1" s="1"/>
  <c r="W17" i="1" s="1"/>
  <c r="X14" i="1"/>
  <c r="X15" i="1" s="1"/>
  <c r="X17" i="1" s="1"/>
  <c r="Y14" i="1"/>
  <c r="Y15" i="1" s="1"/>
  <c r="Y17" i="1" s="1"/>
  <c r="Z14" i="1"/>
  <c r="Z15" i="1" s="1"/>
  <c r="Z17" i="1" s="1"/>
  <c r="AA14" i="1"/>
  <c r="AA15" i="1" s="1"/>
  <c r="AA17" i="1" s="1"/>
  <c r="P14" i="1"/>
  <c r="F13" i="1"/>
  <c r="G13" i="1"/>
  <c r="H13" i="1"/>
  <c r="I13" i="1"/>
  <c r="I15" i="1" s="1"/>
  <c r="I17" i="1" s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G15" i="1" s="1"/>
  <c r="AG17" i="1" s="1"/>
  <c r="AH13" i="1"/>
  <c r="AI13" i="1"/>
  <c r="AJ13" i="1"/>
  <c r="AK13" i="1"/>
  <c r="AL13" i="1"/>
  <c r="AM13" i="1"/>
  <c r="E13" i="1"/>
  <c r="E15" i="1" s="1"/>
  <c r="E17" i="1" s="1"/>
  <c r="D13" i="1"/>
  <c r="D15" i="1" s="1"/>
  <c r="AB10" i="1"/>
  <c r="P10" i="1"/>
  <c r="A6" i="2"/>
  <c r="R7" i="1"/>
  <c r="T7" i="1"/>
  <c r="V7" i="1"/>
  <c r="W7" i="1"/>
  <c r="Y7" i="1"/>
  <c r="Z7" i="1"/>
  <c r="P7" i="1"/>
  <c r="AC7" i="1"/>
  <c r="AE7" i="1"/>
  <c r="AF7" i="1"/>
  <c r="AG7" i="1"/>
  <c r="AI7" i="1"/>
  <c r="AJ7" i="1"/>
  <c r="AK7" i="1"/>
  <c r="AM7" i="1"/>
  <c r="F3" i="1"/>
  <c r="F2" i="1" s="1"/>
  <c r="G3" i="1"/>
  <c r="G2" i="1" s="1"/>
  <c r="H3" i="1"/>
  <c r="H2" i="1" s="1"/>
  <c r="I3" i="1"/>
  <c r="I2" i="1" s="1"/>
  <c r="J3" i="1"/>
  <c r="J2" i="1" s="1"/>
  <c r="K3" i="1"/>
  <c r="K2" i="1" s="1"/>
  <c r="L3" i="1"/>
  <c r="L2" i="1" s="1"/>
  <c r="M3" i="1"/>
  <c r="M2" i="1" s="1"/>
  <c r="N3" i="1"/>
  <c r="N2" i="1" s="1"/>
  <c r="O3" i="1"/>
  <c r="O2" i="1" s="1"/>
  <c r="E3" i="1"/>
  <c r="E2" i="1" s="1"/>
  <c r="D3" i="1"/>
  <c r="D2" i="1" s="1"/>
  <c r="R5" i="1"/>
  <c r="R3" i="1" s="1"/>
  <c r="S5" i="1"/>
  <c r="S3" i="1" s="1"/>
  <c r="S2" i="1" s="1"/>
  <c r="T5" i="1"/>
  <c r="T3" i="1" s="1"/>
  <c r="U5" i="1"/>
  <c r="U3" i="1" s="1"/>
  <c r="U2" i="1" s="1"/>
  <c r="V5" i="1"/>
  <c r="V3" i="1" s="1"/>
  <c r="W5" i="1"/>
  <c r="W3" i="1" s="1"/>
  <c r="X5" i="1"/>
  <c r="X3" i="1" s="1"/>
  <c r="X2" i="1" s="1"/>
  <c r="Y5" i="1"/>
  <c r="Y3" i="1" s="1"/>
  <c r="Z5" i="1"/>
  <c r="Z3" i="1" s="1"/>
  <c r="AA5" i="1"/>
  <c r="AA3" i="1" s="1"/>
  <c r="AA2" i="1" s="1"/>
  <c r="Q5" i="1"/>
  <c r="Q3" i="1" s="1"/>
  <c r="Q2" i="1" s="1"/>
  <c r="P5" i="1"/>
  <c r="AH5" i="1" s="1"/>
  <c r="AH3" i="1" s="1"/>
  <c r="AH2" i="1" s="1"/>
  <c r="AN15" i="1" l="1"/>
  <c r="D17" i="1"/>
  <c r="D18" i="1" s="1"/>
  <c r="D19" i="1" s="1"/>
  <c r="AN10" i="1"/>
  <c r="U18" i="1"/>
  <c r="V2" i="1"/>
  <c r="AN7" i="1"/>
  <c r="Q18" i="1"/>
  <c r="Y2" i="1"/>
  <c r="Z2" i="1"/>
  <c r="AN13" i="1"/>
  <c r="AH18" i="1"/>
  <c r="X18" i="1"/>
  <c r="R2" i="1"/>
  <c r="W2" i="1"/>
  <c r="T2" i="1"/>
  <c r="H18" i="1"/>
  <c r="L18" i="1"/>
  <c r="I18" i="1"/>
  <c r="AA18" i="1"/>
  <c r="S18" i="1"/>
  <c r="K18" i="1"/>
  <c r="J18" i="1"/>
  <c r="O18" i="1"/>
  <c r="G18" i="1"/>
  <c r="N18" i="1"/>
  <c r="F18" i="1"/>
  <c r="M18" i="1"/>
  <c r="E18" i="1"/>
  <c r="AB5" i="1"/>
  <c r="AB3" i="1" s="1"/>
  <c r="AB2" i="1" s="1"/>
  <c r="AF5" i="1"/>
  <c r="AF3" i="1" s="1"/>
  <c r="AF2" i="1" s="1"/>
  <c r="AM5" i="1"/>
  <c r="AM3" i="1" s="1"/>
  <c r="AM2" i="1" s="1"/>
  <c r="AE5" i="1"/>
  <c r="AE3" i="1" s="1"/>
  <c r="AE2" i="1" s="1"/>
  <c r="AL5" i="1"/>
  <c r="AL3" i="1" s="1"/>
  <c r="AL2" i="1" s="1"/>
  <c r="AD5" i="1"/>
  <c r="AD3" i="1" s="1"/>
  <c r="AD2" i="1" s="1"/>
  <c r="AG5" i="1"/>
  <c r="AG3" i="1" s="1"/>
  <c r="AK5" i="1"/>
  <c r="AK3" i="1" s="1"/>
  <c r="AK2" i="1" s="1"/>
  <c r="AC5" i="1"/>
  <c r="AC3" i="1" s="1"/>
  <c r="AC2" i="1" s="1"/>
  <c r="AJ5" i="1"/>
  <c r="AJ3" i="1" s="1"/>
  <c r="AJ2" i="1" s="1"/>
  <c r="AI5" i="1"/>
  <c r="AI3" i="1" s="1"/>
  <c r="AI2" i="1" s="1"/>
  <c r="P3" i="1"/>
  <c r="P2" i="1" s="1"/>
  <c r="AN17" i="1" l="1"/>
  <c r="AN3" i="1"/>
  <c r="AG2" i="1"/>
  <c r="AG18" i="1" s="1"/>
  <c r="AB18" i="1"/>
  <c r="AI18" i="1"/>
  <c r="AM18" i="1"/>
  <c r="AE18" i="1"/>
  <c r="R18" i="1"/>
  <c r="W18" i="1"/>
  <c r="V18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AK18" i="1"/>
  <c r="Z18" i="1"/>
  <c r="T18" i="1"/>
  <c r="AJ18" i="1"/>
  <c r="AF18" i="1"/>
  <c r="AC18" i="1"/>
  <c r="P18" i="1"/>
  <c r="Y18" i="1"/>
  <c r="AD18" i="1"/>
  <c r="AL18" i="1"/>
  <c r="AN2" i="1" l="1"/>
  <c r="P19" i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</calcChain>
</file>

<file path=xl/sharedStrings.xml><?xml version="1.0" encoding="utf-8"?>
<sst xmlns="http://schemas.openxmlformats.org/spreadsheetml/2006/main" count="69" uniqueCount="46">
  <si>
    <t>تاریخ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</si>
  <si>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</si>
  <si>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</si>
  <si>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</si>
  <si>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</si>
  <si>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</si>
  <si>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</si>
  <si>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</si>
  <si>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</si>
  <si>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</si>
  <si>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</si>
  <si>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</si>
  <si>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1403/1</t>
  </si>
  <si>
    <t>1402/1</t>
  </si>
  <si>
    <t>1401/1</t>
  </si>
  <si>
    <t>هزینه ها</t>
  </si>
  <si>
    <t>عدد های کلیدی</t>
  </si>
  <si>
    <t>تولید محتوا</t>
  </si>
  <si>
    <t xml:space="preserve">تعداد </t>
  </si>
  <si>
    <t>قیمت هر عدد  ( 1000 کلمه )</t>
  </si>
  <si>
    <t>میانگین تورم هزینه ها</t>
  </si>
  <si>
    <t>میانگین تورم درآمد</t>
  </si>
  <si>
    <t>تبلیعات</t>
  </si>
  <si>
    <t>هزینه های اولیه</t>
  </si>
  <si>
    <t xml:space="preserve">خرید قالب و پلاگین </t>
  </si>
  <si>
    <t xml:space="preserve">ضبط دوره آموزشی </t>
  </si>
  <si>
    <t>جمع</t>
  </si>
  <si>
    <t>هزینه هاست یا سرور</t>
  </si>
  <si>
    <t>بکلینک سازی و رپوتاژ آگهی</t>
  </si>
  <si>
    <t xml:space="preserve">پیش بینی ها </t>
  </si>
  <si>
    <t>نرخ تبدیل به مشتری %</t>
  </si>
  <si>
    <t>تعداد فروش</t>
  </si>
  <si>
    <t>میانگین قیمت محصول</t>
  </si>
  <si>
    <t>مجموعه درآمد ماه</t>
  </si>
  <si>
    <t>در آمد</t>
  </si>
  <si>
    <t>سود و زیان خالص هر ماه</t>
  </si>
  <si>
    <t>سود و زیان تجمیعی</t>
  </si>
  <si>
    <t>رسیدن به سود ماهانه در ماه</t>
  </si>
  <si>
    <t xml:space="preserve">نقطه سر به سر در  ماهِ </t>
  </si>
  <si>
    <t>مجموعه هزینه های هر ماه</t>
  </si>
  <si>
    <t>سقف سرمایه مورد نیاز</t>
  </si>
  <si>
    <t xml:space="preserve">هزینه های سربار و اضطراری </t>
  </si>
  <si>
    <t>تبلیغات و رپوتاژآگهی</t>
  </si>
  <si>
    <t>حدود 30 ملیون ت</t>
  </si>
  <si>
    <t xml:space="preserve">تعداد ورودی </t>
  </si>
  <si>
    <t>مبلغ فروش محصولات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</si>
</sst>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4" formatCode="_ * #,##0_-_ ;_ * #,##0\-_ ;_ * &quot;-&quot;??_-_ ;_ @_ 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0" fontId="0" fillId="0" borderId="4" xfId="1" applyNumberFormat="1" applyFont="1" applyBorder="1" applyAlignment="1">
      <alignment horizontal="right" vertical="center"/>
    </xf>
    <xf numFmtId="164" fontId="0" fillId="0" borderId="3" xfId="1" applyNumberFormat="1" applyFont="1" applyBorder="1" applyAlignment="1">
      <alignment horizontal="right" vertical="center"/>
    </xf>
    <xf numFmtId="164" fontId="0" fillId="2" borderId="9" xfId="1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13" xfId="1" applyNumberFormat="1" applyFont="1" applyBorder="1" applyAlignment="1">
      <alignment horizontal="right" vertical="center"/>
    </xf>
    <xf numFmtId="164" fontId="0" fillId="0" borderId="14" xfId="1" applyNumberFormat="1" applyFont="1" applyBorder="1" applyAlignment="1">
      <alignment horizontal="right" vertical="center"/>
    </xf>
    <xf numFmtId="164" fontId="0" fillId="0" borderId="0" xfId="1" applyNumberFormat="1" applyFont="1" applyFill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4" fillId="5" borderId="12" xfId="1" applyNumberFormat="1" applyFont="1" applyFill="1" applyBorder="1" applyAlignment="1">
      <alignment horizontal="right" vertical="center"/>
    </xf>
    <xf numFmtId="164" fontId="0" fillId="0" borderId="16" xfId="1" applyNumberFormat="1" applyFont="1" applyBorder="1" applyAlignment="1">
      <alignment horizontal="right" vertical="center"/>
    </xf>
    <xf numFmtId="164" fontId="0" fillId="0" borderId="17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164" fontId="0" fillId="0" borderId="19" xfId="1" applyNumberFormat="1" applyFont="1" applyBorder="1" applyAlignment="1">
      <alignment horizontal="right" vertical="center"/>
    </xf>
    <xf numFmtId="164" fontId="5" fillId="4" borderId="11" xfId="1" applyNumberFormat="1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right" vertical="center"/>
    </xf>
    <xf numFmtId="164" fontId="0" fillId="0" borderId="22" xfId="1" applyNumberFormat="1" applyFont="1" applyFill="1" applyBorder="1" applyAlignment="1">
      <alignment horizontal="right" vertical="center"/>
    </xf>
    <xf numFmtId="164" fontId="8" fillId="3" borderId="12" xfId="1" applyNumberFormat="1" applyFont="1" applyFill="1" applyBorder="1" applyAlignment="1">
      <alignment horizontal="right" vertical="center"/>
    </xf>
    <xf numFmtId="164" fontId="3" fillId="0" borderId="18" xfId="1" applyNumberFormat="1" applyFont="1" applyBorder="1" applyAlignment="1">
      <alignment horizontal="right" vertical="center"/>
    </xf>
    <xf numFmtId="164" fontId="0" fillId="2" borderId="23" xfId="1" applyNumberFormat="1" applyFont="1" applyFill="1" applyBorder="1" applyAlignment="1">
      <alignment horizontal="right" vertical="center"/>
    </xf>
    <xf numFmtId="164" fontId="0" fillId="0" borderId="3" xfId="1" applyNumberFormat="1" applyFont="1" applyFill="1" applyBorder="1" applyAlignment="1">
      <alignment horizontal="right" vertical="center"/>
    </xf>
    <xf numFmtId="164" fontId="0" fillId="0" borderId="24" xfId="1" applyNumberFormat="1" applyFont="1" applyFill="1" applyBorder="1" applyAlignment="1">
      <alignment horizontal="right" vertical="center"/>
    </xf>
    <xf numFmtId="164" fontId="5" fillId="5" borderId="25" xfId="1" applyNumberFormat="1" applyFont="1" applyFill="1" applyBorder="1" applyAlignment="1">
      <alignment horizontal="right" vertical="center"/>
    </xf>
    <xf numFmtId="164" fontId="0" fillId="0" borderId="26" xfId="1" applyNumberFormat="1" applyFont="1" applyBorder="1" applyAlignment="1">
      <alignment horizontal="right" vertical="center"/>
    </xf>
    <xf numFmtId="164" fontId="0" fillId="0" borderId="27" xfId="1" applyNumberFormat="1" applyFont="1" applyBorder="1" applyAlignment="1">
      <alignment horizontal="right" vertical="center"/>
    </xf>
    <xf numFmtId="164" fontId="7" fillId="5" borderId="12" xfId="1" applyNumberFormat="1" applyFont="1" applyFill="1" applyBorder="1" applyAlignment="1">
      <alignment horizontal="right" vertical="center"/>
    </xf>
    <xf numFmtId="164" fontId="0" fillId="7" borderId="0" xfId="1" applyNumberFormat="1" applyFont="1" applyFill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164" fontId="5" fillId="6" borderId="5" xfId="1" applyNumberFormat="1" applyFont="1" applyFill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164" fontId="0" fillId="0" borderId="8" xfId="1" applyNumberFormat="1" applyFont="1" applyBorder="1" applyAlignment="1">
      <alignment horizontal="right" vertical="center"/>
    </xf>
    <xf numFmtId="164" fontId="0" fillId="0" borderId="9" xfId="1" applyNumberFormat="1" applyFont="1" applyBorder="1" applyAlignment="1">
      <alignment horizontal="right" vertical="center"/>
    </xf>
    <xf numFmtId="164" fontId="0" fillId="0" borderId="10" xfId="1" applyNumberFormat="1" applyFont="1" applyBorder="1" applyAlignment="1">
      <alignment horizontal="right" vertical="center"/>
    </xf>
    <xf numFmtId="164" fontId="9" fillId="0" borderId="13" xfId="1" applyNumberFormat="1" applyFont="1" applyBorder="1" applyAlignment="1">
      <alignment horizontal="right" vertical="center"/>
    </xf>
    <xf numFmtId="164" fontId="10" fillId="0" borderId="13" xfId="1" applyNumberFormat="1" applyFont="1" applyBorder="1" applyAlignment="1">
      <alignment horizontal="right" vertical="center"/>
    </xf>
    <xf numFmtId="164" fontId="9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164" fontId="9" fillId="0" borderId="13" xfId="1" applyNumberFormat="1" applyFont="1" applyFill="1" applyBorder="1" applyAlignment="1">
      <alignment horizontal="right" vertical="center"/>
    </xf>
    <xf numFmtId="164" fontId="0" fillId="8" borderId="15" xfId="1" applyNumberFormat="1" applyFont="1" applyFill="1" applyBorder="1" applyAlignment="1">
      <alignment horizontal="right" vertical="center"/>
    </xf>
    <xf numFmtId="164" fontId="0" fillId="8" borderId="12" xfId="1" applyNumberFormat="1" applyFont="1" applyFill="1" applyBorder="1" applyAlignment="1">
      <alignment horizontal="right" vertical="center"/>
    </xf>
    <xf numFmtId="164" fontId="6" fillId="0" borderId="2" xfId="1" applyNumberFormat="1" applyFont="1" applyBorder="1" applyAlignment="1">
      <alignment horizontal="center" vertical="center"/>
    </xf>
    <xf numFmtId="164" fontId="4" fillId="5" borderId="20" xfId="1" applyNumberFormat="1" applyFont="1" applyFill="1" applyBorder="1" applyAlignment="1">
      <alignment horizontal="right" vertical="center"/>
    </xf>
    <xf numFmtId="164" fontId="0" fillId="0" borderId="28" xfId="1" applyNumberFormat="1" applyFont="1" applyBorder="1" applyAlignment="1">
      <alignment horizontal="right" vertical="center"/>
    </xf>
    <xf numFmtId="164" fontId="4" fillId="5" borderId="15" xfId="1" applyNumberFormat="1" applyFont="1" applyFill="1" applyBorder="1" applyAlignment="1">
      <alignment horizontal="right" vertical="center"/>
    </xf>
    <xf numFmtId="164" fontId="0" fillId="0" borderId="29" xfId="1" applyNumberFormat="1" applyFont="1" applyBorder="1" applyAlignment="1">
      <alignment horizontal="right" vertical="center"/>
    </xf>
    <xf numFmtId="164" fontId="0" fillId="0" borderId="30" xfId="1" applyNumberFormat="1" applyFont="1" applyBorder="1" applyAlignment="1">
      <alignment horizontal="right" vertical="center"/>
    </xf>
    <xf numFmtId="164" fontId="5" fillId="6" borderId="31" xfId="1" applyNumberFormat="1" applyFont="1" applyFill="1" applyBorder="1" applyAlignment="1">
      <alignment horizontal="right" vertical="center"/>
    </xf>
    <xf numFmtId="164" fontId="9" fillId="0" borderId="32" xfId="1" applyNumberFormat="1" applyFont="1" applyBorder="1" applyAlignment="1">
      <alignment horizontal="right" vertical="center"/>
    </xf>
    <xf numFmtId="164" fontId="9" fillId="0" borderId="2" xfId="1" applyNumberFormat="1" applyFont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right" vertical="center"/>
    </xf>
    <xf numFmtId="164" fontId="0" fillId="0" borderId="2" xfId="1" applyNumberFormat="1" applyFont="1" applyBorder="1" applyAlignment="1">
      <alignment horizontal="right" vertical="center"/>
    </xf>
    <xf numFmtId="164" fontId="0" fillId="0" borderId="33" xfId="1" applyNumberFormat="1" applyFont="1" applyBorder="1" applyAlignment="1">
      <alignment horizontal="right" vertical="center"/>
    </xf>
    <xf numFmtId="164" fontId="0" fillId="0" borderId="34" xfId="1" applyNumberFormat="1" applyFont="1" applyBorder="1" applyAlignment="1">
      <alignment horizontal="right" vertical="center"/>
    </xf>
    <xf numFmtId="164" fontId="0" fillId="9" borderId="20" xfId="1" applyNumberFormat="1" applyFont="1" applyFill="1" applyBorder="1" applyAlignment="1">
      <alignment horizontal="right" vertical="center"/>
    </xf>
    <xf numFmtId="164" fontId="0" fillId="9" borderId="12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3"/>
  <sheetViews>
    <sheetView rightToLeft="1" tabSelected="1" topLeftCell="A2" zoomScale="70" zoomScaleNormal="70" workbookViewId="0">
      <pane xSplit="3" topLeftCell="G1" activePane="topRight" state="frozen"/>
      <selection activeCell="A4" sqref="A4"/>
      <selection pane="topRight" activeCell="L9" sqref="L9"/>
    </sheetView>
  </sheetViews>
  <sheetFormatPr defaultColWidth="9.375" defaultRowHeight="14.25" x14ac:dyDescent="0.2"/>
  <cols>
    <col min="1" max="1" width="20.125" style="3" customWidth="1"/>
    <col min="2" max="2" width="19.875" style="2" customWidth="1"/>
    <col min="3" max="3" width="20.5" style="2" customWidth="1"/>
    <col min="4" max="39" width="16.25" style="2" customWidth="1"/>
    <col min="40" max="40" width="18.875" style="2" customWidth="1"/>
    <col min="41" max="16384" width="9.375" style="2"/>
  </cols>
  <sheetData>
    <row r="1" spans="1:41" ht="21.75" customHeight="1" thickBot="1" x14ac:dyDescent="0.25">
      <c r="A1" s="47" t="s">
        <v>16</v>
      </c>
      <c r="C1" s="5" t="s">
        <v>0</v>
      </c>
      <c r="D1" s="2" t="s">
        <v>14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13</v>
      </c>
      <c r="Q1" s="2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2" t="s">
        <v>12</v>
      </c>
      <c r="AC1" s="2" t="s">
        <v>1</v>
      </c>
      <c r="AD1" s="2" t="s">
        <v>2</v>
      </c>
      <c r="AE1" s="2" t="s">
        <v>3</v>
      </c>
      <c r="AF1" s="2" t="s">
        <v>4</v>
      </c>
      <c r="AG1" s="2" t="s">
        <v>5</v>
      </c>
      <c r="AH1" s="2" t="s">
        <v>6</v>
      </c>
      <c r="AI1" s="2" t="s">
        <v>7</v>
      </c>
      <c r="AJ1" s="2" t="s">
        <v>8</v>
      </c>
      <c r="AK1" s="2" t="s">
        <v>9</v>
      </c>
      <c r="AL1" s="2" t="s">
        <v>10</v>
      </c>
      <c r="AM1" s="2" t="s">
        <v>11</v>
      </c>
      <c r="AN1" s="2" t="s">
        <v>26</v>
      </c>
    </row>
    <row r="2" spans="1:41" ht="29.25" customHeight="1" thickBot="1" x14ac:dyDescent="0.25">
      <c r="A2" s="33" t="s">
        <v>21</v>
      </c>
      <c r="B2" s="21" t="s">
        <v>39</v>
      </c>
      <c r="C2" s="20" t="s">
        <v>15</v>
      </c>
      <c r="D2" s="40">
        <f>-(D3+D5+D6+D7+D8+D9+D10)</f>
        <v>-7100000</v>
      </c>
      <c r="E2" s="40">
        <f t="shared" ref="E2:AM2" si="0">-(E3+E5+E6+E7+E8+E9+E10)</f>
        <v>-3400000</v>
      </c>
      <c r="F2" s="40">
        <f t="shared" si="0"/>
        <v>-3400000</v>
      </c>
      <c r="G2" s="40">
        <f t="shared" si="0"/>
        <v>-4400000</v>
      </c>
      <c r="H2" s="40">
        <f t="shared" si="0"/>
        <v>-3400000</v>
      </c>
      <c r="I2" s="40">
        <f t="shared" si="0"/>
        <v>-3400000</v>
      </c>
      <c r="J2" s="40">
        <f t="shared" si="0"/>
        <v>-3500000</v>
      </c>
      <c r="K2" s="40">
        <f t="shared" si="0"/>
        <v>-4500000</v>
      </c>
      <c r="L2" s="40">
        <f t="shared" si="0"/>
        <v>-3500000</v>
      </c>
      <c r="M2" s="40">
        <f t="shared" si="0"/>
        <v>-3500000</v>
      </c>
      <c r="N2" s="40">
        <f t="shared" si="0"/>
        <v>-3500000</v>
      </c>
      <c r="O2" s="40">
        <f t="shared" si="0"/>
        <v>-3500000</v>
      </c>
      <c r="P2" s="40">
        <f t="shared" si="0"/>
        <v>-9775000</v>
      </c>
      <c r="Q2" s="40">
        <f t="shared" si="0"/>
        <v>-6400000</v>
      </c>
      <c r="R2" s="40">
        <f t="shared" si="0"/>
        <v>-7650000</v>
      </c>
      <c r="S2" s="40">
        <f t="shared" si="0"/>
        <v>-6400000</v>
      </c>
      <c r="T2" s="40">
        <f t="shared" si="0"/>
        <v>-7650000</v>
      </c>
      <c r="U2" s="40">
        <f t="shared" si="0"/>
        <v>-6400000</v>
      </c>
      <c r="V2" s="40">
        <f t="shared" si="0"/>
        <v>-7700000</v>
      </c>
      <c r="W2" s="40">
        <f t="shared" si="0"/>
        <v>-7700000</v>
      </c>
      <c r="X2" s="40">
        <f t="shared" si="0"/>
        <v>-6450000</v>
      </c>
      <c r="Y2" s="40">
        <f t="shared" si="0"/>
        <v>-7700000</v>
      </c>
      <c r="Z2" s="40">
        <f t="shared" si="0"/>
        <v>-7700000</v>
      </c>
      <c r="AA2" s="40">
        <f t="shared" si="0"/>
        <v>-6450000</v>
      </c>
      <c r="AB2" s="40">
        <f t="shared" si="0"/>
        <v>-14725000</v>
      </c>
      <c r="AC2" s="40">
        <f t="shared" si="0"/>
        <v>-12693750</v>
      </c>
      <c r="AD2" s="40">
        <f t="shared" si="0"/>
        <v>-11131250</v>
      </c>
      <c r="AE2" s="40">
        <f t="shared" si="0"/>
        <v>-12693750</v>
      </c>
      <c r="AF2" s="40">
        <f t="shared" si="0"/>
        <v>-12693750</v>
      </c>
      <c r="AG2" s="40">
        <f t="shared" si="0"/>
        <v>-12693750</v>
      </c>
      <c r="AH2" s="40">
        <f t="shared" si="0"/>
        <v>-12131250</v>
      </c>
      <c r="AI2" s="40">
        <f t="shared" si="0"/>
        <v>-13693750</v>
      </c>
      <c r="AJ2" s="40">
        <f t="shared" si="0"/>
        <v>-13693750</v>
      </c>
      <c r="AK2" s="40">
        <f t="shared" si="0"/>
        <v>-14693750</v>
      </c>
      <c r="AL2" s="40">
        <f t="shared" si="0"/>
        <v>-13131250</v>
      </c>
      <c r="AM2" s="54">
        <f t="shared" si="0"/>
        <v>-14693750</v>
      </c>
      <c r="AN2" s="55">
        <f>SUM(D2:AM2)</f>
        <v>-293743750</v>
      </c>
    </row>
    <row r="3" spans="1:41" ht="22.5" customHeight="1" thickBot="1" x14ac:dyDescent="0.25">
      <c r="A3" s="4">
        <v>1.25</v>
      </c>
      <c r="C3" s="17" t="s">
        <v>17</v>
      </c>
      <c r="D3" s="18">
        <f>D4*D5</f>
        <v>3000000</v>
      </c>
      <c r="E3" s="18">
        <f>E4*E5</f>
        <v>3000000</v>
      </c>
      <c r="F3" s="18">
        <f t="shared" ref="F3:AM3" si="1">F4*F5</f>
        <v>3000000</v>
      </c>
      <c r="G3" s="18">
        <f t="shared" si="1"/>
        <v>3000000</v>
      </c>
      <c r="H3" s="18">
        <f t="shared" si="1"/>
        <v>3000000</v>
      </c>
      <c r="I3" s="18">
        <f t="shared" si="1"/>
        <v>3000000</v>
      </c>
      <c r="J3" s="18">
        <f t="shared" si="1"/>
        <v>3000000</v>
      </c>
      <c r="K3" s="18">
        <f t="shared" si="1"/>
        <v>3000000</v>
      </c>
      <c r="L3" s="18">
        <f t="shared" si="1"/>
        <v>3000000</v>
      </c>
      <c r="M3" s="18">
        <f t="shared" si="1"/>
        <v>3000000</v>
      </c>
      <c r="N3" s="18">
        <f t="shared" si="1"/>
        <v>3000000</v>
      </c>
      <c r="O3" s="18">
        <f t="shared" si="1"/>
        <v>3000000</v>
      </c>
      <c r="P3" s="18">
        <f t="shared" si="1"/>
        <v>5625000</v>
      </c>
      <c r="Q3" s="18">
        <f t="shared" si="1"/>
        <v>5625000</v>
      </c>
      <c r="R3" s="18">
        <f t="shared" si="1"/>
        <v>5625000</v>
      </c>
      <c r="S3" s="18">
        <f t="shared" si="1"/>
        <v>5625000</v>
      </c>
      <c r="T3" s="18">
        <f t="shared" si="1"/>
        <v>5625000</v>
      </c>
      <c r="U3" s="18">
        <f t="shared" si="1"/>
        <v>5625000</v>
      </c>
      <c r="V3" s="18">
        <f t="shared" si="1"/>
        <v>5625000</v>
      </c>
      <c r="W3" s="18">
        <f t="shared" si="1"/>
        <v>5625000</v>
      </c>
      <c r="X3" s="18">
        <f t="shared" si="1"/>
        <v>5625000</v>
      </c>
      <c r="Y3" s="18">
        <f t="shared" si="1"/>
        <v>5625000</v>
      </c>
      <c r="Z3" s="18">
        <f t="shared" si="1"/>
        <v>5625000</v>
      </c>
      <c r="AA3" s="18">
        <f t="shared" si="1"/>
        <v>5625000</v>
      </c>
      <c r="AB3" s="18">
        <f t="shared" si="1"/>
        <v>9375000</v>
      </c>
      <c r="AC3" s="18">
        <f t="shared" si="1"/>
        <v>9375000</v>
      </c>
      <c r="AD3" s="18">
        <f t="shared" si="1"/>
        <v>9375000</v>
      </c>
      <c r="AE3" s="18">
        <f t="shared" si="1"/>
        <v>9375000</v>
      </c>
      <c r="AF3" s="18">
        <f t="shared" si="1"/>
        <v>9375000</v>
      </c>
      <c r="AG3" s="18">
        <f t="shared" si="1"/>
        <v>9375000</v>
      </c>
      <c r="AH3" s="18">
        <f t="shared" si="1"/>
        <v>9375000</v>
      </c>
      <c r="AI3" s="18">
        <f t="shared" si="1"/>
        <v>9375000</v>
      </c>
      <c r="AJ3" s="18">
        <f t="shared" si="1"/>
        <v>9375000</v>
      </c>
      <c r="AK3" s="18">
        <f t="shared" si="1"/>
        <v>9375000</v>
      </c>
      <c r="AL3" s="18">
        <f t="shared" si="1"/>
        <v>9375000</v>
      </c>
      <c r="AM3" s="19">
        <f t="shared" si="1"/>
        <v>9375000</v>
      </c>
      <c r="AN3" s="56">
        <f>SUM(D3:AM3)</f>
        <v>216000000</v>
      </c>
      <c r="AO3" s="10"/>
    </row>
    <row r="4" spans="1:41" ht="25.5" customHeight="1" x14ac:dyDescent="0.2">
      <c r="A4" s="32" t="s">
        <v>20</v>
      </c>
      <c r="C4" s="6" t="s">
        <v>18</v>
      </c>
      <c r="D4" s="11">
        <v>30</v>
      </c>
      <c r="E4" s="11">
        <v>30</v>
      </c>
      <c r="F4" s="11">
        <v>30</v>
      </c>
      <c r="G4" s="11">
        <v>30</v>
      </c>
      <c r="H4" s="11">
        <v>30</v>
      </c>
      <c r="I4" s="11">
        <v>30</v>
      </c>
      <c r="J4" s="11">
        <v>30</v>
      </c>
      <c r="K4" s="11">
        <v>30</v>
      </c>
      <c r="L4" s="11">
        <v>30</v>
      </c>
      <c r="M4" s="11">
        <v>30</v>
      </c>
      <c r="N4" s="11">
        <v>30</v>
      </c>
      <c r="O4" s="11">
        <v>30</v>
      </c>
      <c r="P4" s="11">
        <v>45</v>
      </c>
      <c r="Q4" s="11">
        <v>45</v>
      </c>
      <c r="R4" s="11">
        <v>45</v>
      </c>
      <c r="S4" s="11">
        <v>45</v>
      </c>
      <c r="T4" s="11">
        <v>45</v>
      </c>
      <c r="U4" s="11">
        <v>45</v>
      </c>
      <c r="V4" s="11">
        <v>45</v>
      </c>
      <c r="W4" s="11">
        <v>45</v>
      </c>
      <c r="X4" s="11">
        <v>45</v>
      </c>
      <c r="Y4" s="11">
        <v>45</v>
      </c>
      <c r="Z4" s="11">
        <v>45</v>
      </c>
      <c r="AA4" s="11">
        <v>45</v>
      </c>
      <c r="AB4" s="11">
        <v>60</v>
      </c>
      <c r="AC4" s="11">
        <v>60</v>
      </c>
      <c r="AD4" s="11">
        <v>60</v>
      </c>
      <c r="AE4" s="11">
        <v>60</v>
      </c>
      <c r="AF4" s="11">
        <v>60</v>
      </c>
      <c r="AG4" s="11">
        <v>60</v>
      </c>
      <c r="AH4" s="11">
        <v>60</v>
      </c>
      <c r="AI4" s="11">
        <v>60</v>
      </c>
      <c r="AJ4" s="11">
        <v>60</v>
      </c>
      <c r="AK4" s="11">
        <v>60</v>
      </c>
      <c r="AL4" s="11">
        <v>60</v>
      </c>
      <c r="AM4" s="11">
        <v>60</v>
      </c>
      <c r="AN4" s="10"/>
      <c r="AO4" s="10"/>
    </row>
    <row r="5" spans="1:41" ht="22.5" customHeight="1" thickBot="1" x14ac:dyDescent="0.25">
      <c r="A5" s="4">
        <v>1.25</v>
      </c>
      <c r="C5" s="22" t="s">
        <v>19</v>
      </c>
      <c r="D5" s="23">
        <v>100000</v>
      </c>
      <c r="E5" s="23">
        <v>100000</v>
      </c>
      <c r="F5" s="23">
        <v>100000</v>
      </c>
      <c r="G5" s="23">
        <v>100000</v>
      </c>
      <c r="H5" s="23">
        <v>100000</v>
      </c>
      <c r="I5" s="23">
        <v>100000</v>
      </c>
      <c r="J5" s="23">
        <v>100000</v>
      </c>
      <c r="K5" s="23">
        <v>100000</v>
      </c>
      <c r="L5" s="23">
        <v>100000</v>
      </c>
      <c r="M5" s="23">
        <v>100000</v>
      </c>
      <c r="N5" s="23">
        <v>100000</v>
      </c>
      <c r="O5" s="23">
        <v>100000</v>
      </c>
      <c r="P5" s="23">
        <f>$D5*$A5</f>
        <v>125000</v>
      </c>
      <c r="Q5" s="23">
        <f>$D5*$A5</f>
        <v>125000</v>
      </c>
      <c r="R5" s="23">
        <f t="shared" ref="R5:AA5" si="2">$D5*$A5</f>
        <v>125000</v>
      </c>
      <c r="S5" s="23">
        <f t="shared" si="2"/>
        <v>125000</v>
      </c>
      <c r="T5" s="23">
        <f t="shared" si="2"/>
        <v>125000</v>
      </c>
      <c r="U5" s="23">
        <f t="shared" si="2"/>
        <v>125000</v>
      </c>
      <c r="V5" s="23">
        <f t="shared" si="2"/>
        <v>125000</v>
      </c>
      <c r="W5" s="23">
        <f t="shared" si="2"/>
        <v>125000</v>
      </c>
      <c r="X5" s="23">
        <f t="shared" si="2"/>
        <v>125000</v>
      </c>
      <c r="Y5" s="23">
        <f t="shared" si="2"/>
        <v>125000</v>
      </c>
      <c r="Z5" s="23">
        <f t="shared" si="2"/>
        <v>125000</v>
      </c>
      <c r="AA5" s="23">
        <f t="shared" si="2"/>
        <v>125000</v>
      </c>
      <c r="AB5" s="23">
        <f>$P5*$A5</f>
        <v>156250</v>
      </c>
      <c r="AC5" s="23">
        <f t="shared" ref="AC5:AM5" si="3">$P5*$A5</f>
        <v>156250</v>
      </c>
      <c r="AD5" s="23">
        <f t="shared" si="3"/>
        <v>156250</v>
      </c>
      <c r="AE5" s="23">
        <f t="shared" si="3"/>
        <v>156250</v>
      </c>
      <c r="AF5" s="23">
        <f t="shared" si="3"/>
        <v>156250</v>
      </c>
      <c r="AG5" s="23">
        <f t="shared" si="3"/>
        <v>156250</v>
      </c>
      <c r="AH5" s="23">
        <f t="shared" si="3"/>
        <v>156250</v>
      </c>
      <c r="AI5" s="23">
        <f t="shared" si="3"/>
        <v>156250</v>
      </c>
      <c r="AJ5" s="23">
        <f t="shared" si="3"/>
        <v>156250</v>
      </c>
      <c r="AK5" s="23">
        <f t="shared" si="3"/>
        <v>156250</v>
      </c>
      <c r="AL5" s="23">
        <f t="shared" si="3"/>
        <v>156250</v>
      </c>
      <c r="AM5" s="24">
        <f t="shared" si="3"/>
        <v>156250</v>
      </c>
      <c r="AN5" s="10"/>
      <c r="AO5" s="10"/>
    </row>
    <row r="6" spans="1:41" ht="28.5" customHeight="1" thickBot="1" x14ac:dyDescent="0.25">
      <c r="A6" s="31" t="s">
        <v>30</v>
      </c>
      <c r="C6" s="28" t="s">
        <v>22</v>
      </c>
      <c r="D6" s="8">
        <v>100000</v>
      </c>
      <c r="E6" s="8">
        <v>100000</v>
      </c>
      <c r="F6" s="8">
        <v>100000</v>
      </c>
      <c r="G6" s="8">
        <v>100000</v>
      </c>
      <c r="H6" s="8">
        <v>100000</v>
      </c>
      <c r="I6" s="8">
        <v>100000</v>
      </c>
      <c r="J6" s="8">
        <v>200000</v>
      </c>
      <c r="K6" s="8">
        <v>200000</v>
      </c>
      <c r="L6" s="8">
        <v>200000</v>
      </c>
      <c r="M6" s="8">
        <v>200000</v>
      </c>
      <c r="N6" s="8">
        <v>200000</v>
      </c>
      <c r="O6" s="8">
        <v>200000</v>
      </c>
      <c r="P6" s="8">
        <v>1500000</v>
      </c>
      <c r="Q6" s="8">
        <v>250000</v>
      </c>
      <c r="R6" s="8">
        <v>250000</v>
      </c>
      <c r="S6" s="8">
        <v>250000</v>
      </c>
      <c r="T6" s="8">
        <v>250000</v>
      </c>
      <c r="U6" s="8">
        <v>250000</v>
      </c>
      <c r="V6" s="8">
        <v>300000</v>
      </c>
      <c r="W6" s="8">
        <v>300000</v>
      </c>
      <c r="X6" s="8">
        <v>300000</v>
      </c>
      <c r="Y6" s="8">
        <v>300000</v>
      </c>
      <c r="Z6" s="8">
        <v>300000</v>
      </c>
      <c r="AA6" s="8">
        <v>300000</v>
      </c>
      <c r="AB6" s="8">
        <v>3500000</v>
      </c>
      <c r="AC6" s="8">
        <v>1000000</v>
      </c>
      <c r="AD6" s="8">
        <v>1000000</v>
      </c>
      <c r="AE6" s="8">
        <v>1000000</v>
      </c>
      <c r="AF6" s="8">
        <v>1000000</v>
      </c>
      <c r="AG6" s="8">
        <v>1000000</v>
      </c>
      <c r="AH6" s="8">
        <v>2000000</v>
      </c>
      <c r="AI6" s="8">
        <v>2000000</v>
      </c>
      <c r="AJ6" s="8">
        <v>2000000</v>
      </c>
      <c r="AK6" s="8">
        <v>3000000</v>
      </c>
      <c r="AL6" s="8">
        <v>3000000</v>
      </c>
      <c r="AM6" s="8">
        <v>3000000</v>
      </c>
      <c r="AN6" s="57">
        <f>SUM(D6:AM6)</f>
        <v>29850000</v>
      </c>
    </row>
    <row r="7" spans="1:41" ht="27.75" customHeight="1" thickBot="1" x14ac:dyDescent="0.25">
      <c r="A7" s="4">
        <v>2E-3</v>
      </c>
      <c r="C7" s="25" t="s">
        <v>28</v>
      </c>
      <c r="D7" s="26">
        <v>0</v>
      </c>
      <c r="E7" s="26">
        <v>0</v>
      </c>
      <c r="F7" s="26">
        <v>0</v>
      </c>
      <c r="G7" s="26">
        <v>1000000</v>
      </c>
      <c r="H7" s="26">
        <v>0</v>
      </c>
      <c r="I7" s="26">
        <v>0</v>
      </c>
      <c r="J7" s="26">
        <v>0</v>
      </c>
      <c r="K7" s="26">
        <v>1000000</v>
      </c>
      <c r="L7" s="26">
        <v>0</v>
      </c>
      <c r="M7" s="26">
        <v>0</v>
      </c>
      <c r="N7" s="26">
        <v>0</v>
      </c>
      <c r="O7" s="26">
        <v>0</v>
      </c>
      <c r="P7" s="26">
        <f>1000000*$A5</f>
        <v>1250000</v>
      </c>
      <c r="Q7" s="26">
        <v>0</v>
      </c>
      <c r="R7" s="26">
        <f t="shared" ref="R7:Z7" si="4">1000000*$A5</f>
        <v>1250000</v>
      </c>
      <c r="S7" s="26">
        <v>0</v>
      </c>
      <c r="T7" s="26">
        <f t="shared" si="4"/>
        <v>1250000</v>
      </c>
      <c r="U7" s="26">
        <v>0</v>
      </c>
      <c r="V7" s="26">
        <f t="shared" si="4"/>
        <v>1250000</v>
      </c>
      <c r="W7" s="26">
        <f t="shared" si="4"/>
        <v>1250000</v>
      </c>
      <c r="X7" s="26">
        <v>0</v>
      </c>
      <c r="Y7" s="26">
        <f t="shared" si="4"/>
        <v>1250000</v>
      </c>
      <c r="Z7" s="26">
        <f t="shared" si="4"/>
        <v>1250000</v>
      </c>
      <c r="AA7" s="26">
        <v>0</v>
      </c>
      <c r="AB7" s="26">
        <v>0</v>
      </c>
      <c r="AC7" s="26">
        <f t="shared" ref="AC7:AM7" si="5">1000000*$A5*$A5</f>
        <v>1562500</v>
      </c>
      <c r="AD7" s="26">
        <v>0</v>
      </c>
      <c r="AE7" s="26">
        <f t="shared" si="5"/>
        <v>1562500</v>
      </c>
      <c r="AF7" s="26">
        <f t="shared" si="5"/>
        <v>1562500</v>
      </c>
      <c r="AG7" s="26">
        <f t="shared" si="5"/>
        <v>1562500</v>
      </c>
      <c r="AH7" s="26">
        <v>0</v>
      </c>
      <c r="AI7" s="26">
        <f t="shared" si="5"/>
        <v>1562500</v>
      </c>
      <c r="AJ7" s="26">
        <f t="shared" si="5"/>
        <v>1562500</v>
      </c>
      <c r="AK7" s="26">
        <f t="shared" si="5"/>
        <v>1562500</v>
      </c>
      <c r="AL7" s="26">
        <v>0</v>
      </c>
      <c r="AM7" s="27">
        <f t="shared" si="5"/>
        <v>1562500</v>
      </c>
      <c r="AN7" s="57">
        <f>SUM(D7:AM7)</f>
        <v>23250000</v>
      </c>
    </row>
    <row r="8" spans="1:41" ht="29.25" customHeight="1" thickBot="1" x14ac:dyDescent="0.25">
      <c r="A8" s="30" t="s">
        <v>37</v>
      </c>
      <c r="C8" s="50" t="s">
        <v>23</v>
      </c>
      <c r="D8" s="13">
        <v>3000000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58">
        <v>0</v>
      </c>
      <c r="AN8" s="57">
        <f>SUM(D8:AM8)</f>
        <v>3000000</v>
      </c>
    </row>
    <row r="9" spans="1:41" ht="29.25" customHeight="1" thickBot="1" x14ac:dyDescent="0.25">
      <c r="A9" s="3">
        <v>13</v>
      </c>
      <c r="C9" s="12" t="s">
        <v>41</v>
      </c>
      <c r="D9" s="8">
        <v>200000</v>
      </c>
      <c r="E9" s="8">
        <v>200000</v>
      </c>
      <c r="F9" s="8">
        <v>200000</v>
      </c>
      <c r="G9" s="8">
        <v>200000</v>
      </c>
      <c r="H9" s="8">
        <v>200000</v>
      </c>
      <c r="I9" s="8">
        <v>200000</v>
      </c>
      <c r="J9" s="8">
        <v>200000</v>
      </c>
      <c r="K9" s="8">
        <v>200000</v>
      </c>
      <c r="L9" s="8">
        <v>200000</v>
      </c>
      <c r="M9" s="8">
        <v>200000</v>
      </c>
      <c r="N9" s="8">
        <v>200000</v>
      </c>
      <c r="O9" s="8">
        <v>200000</v>
      </c>
      <c r="P9" s="8">
        <v>400000</v>
      </c>
      <c r="Q9" s="8">
        <v>400000</v>
      </c>
      <c r="R9" s="8">
        <v>400000</v>
      </c>
      <c r="S9" s="8">
        <v>400000</v>
      </c>
      <c r="T9" s="8">
        <v>400000</v>
      </c>
      <c r="U9" s="8">
        <v>400000</v>
      </c>
      <c r="V9" s="8">
        <v>400000</v>
      </c>
      <c r="W9" s="8">
        <v>400000</v>
      </c>
      <c r="X9" s="8">
        <v>400000</v>
      </c>
      <c r="Y9" s="8">
        <v>400000</v>
      </c>
      <c r="Z9" s="8">
        <v>400000</v>
      </c>
      <c r="AA9" s="8">
        <v>400000</v>
      </c>
      <c r="AB9" s="8">
        <v>600000</v>
      </c>
      <c r="AC9" s="8">
        <v>600000</v>
      </c>
      <c r="AD9" s="8">
        <v>600000</v>
      </c>
      <c r="AE9" s="8">
        <v>600000</v>
      </c>
      <c r="AF9" s="8">
        <v>600000</v>
      </c>
      <c r="AG9" s="8">
        <v>600000</v>
      </c>
      <c r="AH9" s="8">
        <v>600000</v>
      </c>
      <c r="AI9" s="8">
        <v>600000</v>
      </c>
      <c r="AJ9" s="8">
        <v>600000</v>
      </c>
      <c r="AK9" s="8">
        <v>600000</v>
      </c>
      <c r="AL9" s="8">
        <v>600000</v>
      </c>
      <c r="AM9" s="9">
        <v>600000</v>
      </c>
      <c r="AN9" s="57">
        <f>SUM(D9:AM9)</f>
        <v>14400000</v>
      </c>
    </row>
    <row r="10" spans="1:41" ht="24.75" customHeight="1" thickBot="1" x14ac:dyDescent="0.25">
      <c r="A10" s="31" t="s">
        <v>38</v>
      </c>
      <c r="C10" s="48" t="s">
        <v>27</v>
      </c>
      <c r="D10" s="16">
        <v>700000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f>700000*A5</f>
        <v>875000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f>700000*A5*A5</f>
        <v>1093750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59">
        <v>0</v>
      </c>
      <c r="AN10" s="57">
        <f>SUM(D10:AM10)</f>
        <v>2668750</v>
      </c>
    </row>
    <row r="11" spans="1:41" ht="22.5" customHeight="1" thickBot="1" x14ac:dyDescent="0.25">
      <c r="A11" s="3">
        <v>17</v>
      </c>
      <c r="C11" s="34" t="s">
        <v>29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41" ht="22.5" customHeight="1" x14ac:dyDescent="0.2">
      <c r="A12" s="31" t="s">
        <v>40</v>
      </c>
      <c r="C12" s="35" t="s">
        <v>44</v>
      </c>
      <c r="D12" s="36">
        <v>1500</v>
      </c>
      <c r="E12" s="36">
        <v>3000</v>
      </c>
      <c r="F12" s="36">
        <v>4000</v>
      </c>
      <c r="G12" s="36">
        <v>6000</v>
      </c>
      <c r="H12" s="36">
        <v>8000</v>
      </c>
      <c r="I12" s="36">
        <v>8500</v>
      </c>
      <c r="J12" s="36">
        <v>9000</v>
      </c>
      <c r="K12" s="36">
        <v>12000</v>
      </c>
      <c r="L12" s="36">
        <v>15000</v>
      </c>
      <c r="M12" s="36">
        <v>16000</v>
      </c>
      <c r="N12" s="36">
        <v>17000</v>
      </c>
      <c r="O12" s="36">
        <v>18000</v>
      </c>
      <c r="P12" s="36">
        <v>25000</v>
      </c>
      <c r="Q12" s="36">
        <v>30000</v>
      </c>
      <c r="R12" s="36">
        <v>40000</v>
      </c>
      <c r="S12" s="36">
        <v>60000</v>
      </c>
      <c r="T12" s="36">
        <v>80000</v>
      </c>
      <c r="U12" s="36">
        <v>100000</v>
      </c>
      <c r="V12" s="36">
        <v>120000</v>
      </c>
      <c r="W12" s="36">
        <v>150000</v>
      </c>
      <c r="X12" s="36">
        <v>175000</v>
      </c>
      <c r="Y12" s="36">
        <v>200000</v>
      </c>
      <c r="Z12" s="36">
        <v>250000</v>
      </c>
      <c r="AA12" s="36">
        <v>260000</v>
      </c>
      <c r="AB12" s="36">
        <v>270000</v>
      </c>
      <c r="AC12" s="36">
        <v>300000</v>
      </c>
      <c r="AD12" s="36">
        <v>310000</v>
      </c>
      <c r="AE12" s="36">
        <v>350000</v>
      </c>
      <c r="AF12" s="36">
        <v>400000</v>
      </c>
      <c r="AG12" s="36">
        <v>420000</v>
      </c>
      <c r="AH12" s="36">
        <v>450000</v>
      </c>
      <c r="AI12" s="36">
        <v>500000</v>
      </c>
      <c r="AJ12" s="36">
        <v>540000</v>
      </c>
      <c r="AK12" s="36">
        <v>580000</v>
      </c>
      <c r="AL12" s="36">
        <v>600000</v>
      </c>
      <c r="AM12" s="37">
        <v>640000</v>
      </c>
      <c r="AN12" s="2">
        <f>SUM(D12:AM12)</f>
        <v>6968000</v>
      </c>
    </row>
    <row r="13" spans="1:41" ht="22.5" customHeight="1" x14ac:dyDescent="0.2">
      <c r="A13" s="3" t="s">
        <v>43</v>
      </c>
      <c r="C13" s="38" t="s">
        <v>31</v>
      </c>
      <c r="D13" s="7">
        <f>$A7*D12</f>
        <v>3</v>
      </c>
      <c r="E13" s="7">
        <f>$A7*E12</f>
        <v>6</v>
      </c>
      <c r="F13" s="7">
        <f t="shared" ref="F13:AM13" si="6">$A7*F12</f>
        <v>8</v>
      </c>
      <c r="G13" s="7">
        <f t="shared" si="6"/>
        <v>12</v>
      </c>
      <c r="H13" s="7">
        <f t="shared" si="6"/>
        <v>16</v>
      </c>
      <c r="I13" s="7">
        <f t="shared" si="6"/>
        <v>17</v>
      </c>
      <c r="J13" s="7">
        <f t="shared" si="6"/>
        <v>18</v>
      </c>
      <c r="K13" s="7">
        <f t="shared" si="6"/>
        <v>24</v>
      </c>
      <c r="L13" s="7">
        <f t="shared" si="6"/>
        <v>30</v>
      </c>
      <c r="M13" s="7">
        <f t="shared" si="6"/>
        <v>32</v>
      </c>
      <c r="N13" s="7">
        <f t="shared" si="6"/>
        <v>34</v>
      </c>
      <c r="O13" s="7">
        <f t="shared" si="6"/>
        <v>36</v>
      </c>
      <c r="P13" s="7">
        <f t="shared" si="6"/>
        <v>50</v>
      </c>
      <c r="Q13" s="7">
        <f t="shared" si="6"/>
        <v>60</v>
      </c>
      <c r="R13" s="7">
        <f t="shared" si="6"/>
        <v>80</v>
      </c>
      <c r="S13" s="7">
        <f t="shared" si="6"/>
        <v>120</v>
      </c>
      <c r="T13" s="7">
        <f t="shared" si="6"/>
        <v>160</v>
      </c>
      <c r="U13" s="7">
        <f t="shared" si="6"/>
        <v>200</v>
      </c>
      <c r="V13" s="7">
        <f t="shared" si="6"/>
        <v>240</v>
      </c>
      <c r="W13" s="7">
        <f t="shared" si="6"/>
        <v>300</v>
      </c>
      <c r="X13" s="7">
        <f t="shared" si="6"/>
        <v>350</v>
      </c>
      <c r="Y13" s="7">
        <f t="shared" si="6"/>
        <v>400</v>
      </c>
      <c r="Z13" s="7">
        <f t="shared" si="6"/>
        <v>500</v>
      </c>
      <c r="AA13" s="7">
        <f t="shared" si="6"/>
        <v>520</v>
      </c>
      <c r="AB13" s="7">
        <f t="shared" si="6"/>
        <v>540</v>
      </c>
      <c r="AC13" s="7">
        <f t="shared" si="6"/>
        <v>600</v>
      </c>
      <c r="AD13" s="7">
        <f t="shared" si="6"/>
        <v>620</v>
      </c>
      <c r="AE13" s="7">
        <f t="shared" si="6"/>
        <v>700</v>
      </c>
      <c r="AF13" s="7">
        <f t="shared" si="6"/>
        <v>800</v>
      </c>
      <c r="AG13" s="7">
        <f t="shared" si="6"/>
        <v>840</v>
      </c>
      <c r="AH13" s="7">
        <f t="shared" si="6"/>
        <v>900</v>
      </c>
      <c r="AI13" s="7">
        <f t="shared" si="6"/>
        <v>1000</v>
      </c>
      <c r="AJ13" s="7">
        <f t="shared" si="6"/>
        <v>1080</v>
      </c>
      <c r="AK13" s="7">
        <f t="shared" si="6"/>
        <v>1160</v>
      </c>
      <c r="AL13" s="7">
        <f t="shared" si="6"/>
        <v>1200</v>
      </c>
      <c r="AM13" s="39">
        <f t="shared" si="6"/>
        <v>1280</v>
      </c>
      <c r="AN13" s="2">
        <f>SUM(D13:AM13)</f>
        <v>13936</v>
      </c>
    </row>
    <row r="14" spans="1:41" ht="22.5" customHeight="1" thickBot="1" x14ac:dyDescent="0.25">
      <c r="C14" s="51" t="s">
        <v>32</v>
      </c>
      <c r="D14" s="52">
        <v>90000</v>
      </c>
      <c r="E14" s="52">
        <v>90000</v>
      </c>
      <c r="F14" s="52">
        <v>90000</v>
      </c>
      <c r="G14" s="52">
        <v>90000</v>
      </c>
      <c r="H14" s="52">
        <v>90000</v>
      </c>
      <c r="I14" s="52">
        <v>90000</v>
      </c>
      <c r="J14" s="52">
        <v>90000</v>
      </c>
      <c r="K14" s="52">
        <v>90000</v>
      </c>
      <c r="L14" s="52">
        <v>90000</v>
      </c>
      <c r="M14" s="52">
        <v>90000</v>
      </c>
      <c r="N14" s="52">
        <v>90000</v>
      </c>
      <c r="O14" s="52">
        <v>90000</v>
      </c>
      <c r="P14" s="52">
        <f t="shared" ref="P14:AA14" si="7">90000*$A3</f>
        <v>112500</v>
      </c>
      <c r="Q14" s="52">
        <f t="shared" si="7"/>
        <v>112500</v>
      </c>
      <c r="R14" s="52">
        <f t="shared" si="7"/>
        <v>112500</v>
      </c>
      <c r="S14" s="52">
        <f t="shared" si="7"/>
        <v>112500</v>
      </c>
      <c r="T14" s="52">
        <f t="shared" si="7"/>
        <v>112500</v>
      </c>
      <c r="U14" s="52">
        <f t="shared" si="7"/>
        <v>112500</v>
      </c>
      <c r="V14" s="52">
        <f t="shared" si="7"/>
        <v>112500</v>
      </c>
      <c r="W14" s="52">
        <f t="shared" si="7"/>
        <v>112500</v>
      </c>
      <c r="X14" s="52">
        <f t="shared" si="7"/>
        <v>112500</v>
      </c>
      <c r="Y14" s="52">
        <f t="shared" si="7"/>
        <v>112500</v>
      </c>
      <c r="Z14" s="52">
        <f t="shared" si="7"/>
        <v>112500</v>
      </c>
      <c r="AA14" s="52">
        <f t="shared" si="7"/>
        <v>112500</v>
      </c>
      <c r="AB14" s="52">
        <f t="shared" ref="AB14:AM14" si="8">112500*$A3</f>
        <v>140625</v>
      </c>
      <c r="AC14" s="52">
        <f t="shared" si="8"/>
        <v>140625</v>
      </c>
      <c r="AD14" s="52">
        <f t="shared" si="8"/>
        <v>140625</v>
      </c>
      <c r="AE14" s="52">
        <f t="shared" si="8"/>
        <v>140625</v>
      </c>
      <c r="AF14" s="52">
        <f t="shared" si="8"/>
        <v>140625</v>
      </c>
      <c r="AG14" s="52">
        <f t="shared" si="8"/>
        <v>140625</v>
      </c>
      <c r="AH14" s="52">
        <f t="shared" si="8"/>
        <v>140625</v>
      </c>
      <c r="AI14" s="52">
        <f t="shared" si="8"/>
        <v>140625</v>
      </c>
      <c r="AJ14" s="52">
        <f t="shared" si="8"/>
        <v>140625</v>
      </c>
      <c r="AK14" s="52">
        <f t="shared" si="8"/>
        <v>140625</v>
      </c>
      <c r="AL14" s="52">
        <f t="shared" si="8"/>
        <v>140625</v>
      </c>
      <c r="AM14" s="52">
        <f t="shared" si="8"/>
        <v>140625</v>
      </c>
    </row>
    <row r="15" spans="1:41" ht="22.5" customHeight="1" thickBot="1" x14ac:dyDescent="0.25">
      <c r="C15" s="60" t="s">
        <v>45</v>
      </c>
      <c r="D15" s="16">
        <f t="shared" ref="D15:AD15" si="9">(D14*D13)</f>
        <v>270000</v>
      </c>
      <c r="E15" s="16">
        <f t="shared" si="9"/>
        <v>540000</v>
      </c>
      <c r="F15" s="16">
        <f t="shared" si="9"/>
        <v>720000</v>
      </c>
      <c r="G15" s="16">
        <f t="shared" si="9"/>
        <v>1080000</v>
      </c>
      <c r="H15" s="16">
        <f t="shared" si="9"/>
        <v>1440000</v>
      </c>
      <c r="I15" s="16">
        <f t="shared" si="9"/>
        <v>1530000</v>
      </c>
      <c r="J15" s="16">
        <f t="shared" si="9"/>
        <v>1620000</v>
      </c>
      <c r="K15" s="16">
        <f t="shared" si="9"/>
        <v>2160000</v>
      </c>
      <c r="L15" s="16">
        <f t="shared" si="9"/>
        <v>2700000</v>
      </c>
      <c r="M15" s="16">
        <f t="shared" si="9"/>
        <v>2880000</v>
      </c>
      <c r="N15" s="16">
        <f t="shared" si="9"/>
        <v>3060000</v>
      </c>
      <c r="O15" s="16">
        <f t="shared" si="9"/>
        <v>3240000</v>
      </c>
      <c r="P15" s="16">
        <f t="shared" si="9"/>
        <v>5625000</v>
      </c>
      <c r="Q15" s="16">
        <f t="shared" si="9"/>
        <v>6750000</v>
      </c>
      <c r="R15" s="16">
        <f t="shared" si="9"/>
        <v>9000000</v>
      </c>
      <c r="S15" s="16">
        <f t="shared" si="9"/>
        <v>13500000</v>
      </c>
      <c r="T15" s="16">
        <f t="shared" si="9"/>
        <v>18000000</v>
      </c>
      <c r="U15" s="16">
        <f t="shared" si="9"/>
        <v>22500000</v>
      </c>
      <c r="V15" s="16">
        <f t="shared" si="9"/>
        <v>27000000</v>
      </c>
      <c r="W15" s="16">
        <f t="shared" si="9"/>
        <v>33750000</v>
      </c>
      <c r="X15" s="16">
        <f t="shared" si="9"/>
        <v>39375000</v>
      </c>
      <c r="Y15" s="16">
        <f t="shared" si="9"/>
        <v>45000000</v>
      </c>
      <c r="Z15" s="16">
        <f t="shared" si="9"/>
        <v>56250000</v>
      </c>
      <c r="AA15" s="16">
        <f t="shared" si="9"/>
        <v>58500000</v>
      </c>
      <c r="AB15" s="16">
        <f t="shared" si="9"/>
        <v>75937500</v>
      </c>
      <c r="AC15" s="16">
        <f t="shared" si="9"/>
        <v>84375000</v>
      </c>
      <c r="AD15" s="16">
        <f t="shared" si="9"/>
        <v>87187500</v>
      </c>
      <c r="AE15" s="16">
        <f>(AE14*AE13)</f>
        <v>98437500</v>
      </c>
      <c r="AF15" s="16">
        <f t="shared" ref="AF15:AM15" si="10">(AF14*AF13)</f>
        <v>112500000</v>
      </c>
      <c r="AG15" s="16">
        <f t="shared" si="10"/>
        <v>118125000</v>
      </c>
      <c r="AH15" s="16">
        <f t="shared" si="10"/>
        <v>126562500</v>
      </c>
      <c r="AI15" s="16">
        <f t="shared" si="10"/>
        <v>140625000</v>
      </c>
      <c r="AJ15" s="16">
        <f t="shared" si="10"/>
        <v>151875000</v>
      </c>
      <c r="AK15" s="16">
        <f t="shared" si="10"/>
        <v>163125000</v>
      </c>
      <c r="AL15" s="16">
        <f t="shared" si="10"/>
        <v>168750000</v>
      </c>
      <c r="AM15" s="16">
        <f t="shared" si="10"/>
        <v>180000000</v>
      </c>
      <c r="AN15" s="2">
        <f>SUM(D15:AM15)</f>
        <v>1863990000</v>
      </c>
    </row>
    <row r="16" spans="1:41" ht="22.5" customHeight="1" thickBot="1" x14ac:dyDescent="0.25">
      <c r="C16" s="61" t="s">
        <v>42</v>
      </c>
      <c r="D16" s="49"/>
      <c r="E16" s="8"/>
      <c r="F16" s="8"/>
      <c r="G16" s="8"/>
      <c r="H16" s="8"/>
      <c r="I16" s="8"/>
      <c r="J16" s="8">
        <v>100000</v>
      </c>
      <c r="K16" s="8"/>
      <c r="L16" s="8">
        <v>100000</v>
      </c>
      <c r="M16" s="8"/>
      <c r="N16" s="8">
        <v>100000</v>
      </c>
      <c r="O16" s="8"/>
      <c r="P16" s="8">
        <v>500000</v>
      </c>
      <c r="Q16" s="8">
        <v>500000</v>
      </c>
      <c r="R16" s="8">
        <v>500000</v>
      </c>
      <c r="S16" s="8">
        <v>500000</v>
      </c>
      <c r="T16" s="8">
        <v>500000</v>
      </c>
      <c r="U16" s="8">
        <v>500000</v>
      </c>
      <c r="V16" s="8">
        <v>1000000</v>
      </c>
      <c r="W16" s="8">
        <v>1000000</v>
      </c>
      <c r="X16" s="8">
        <v>1000000</v>
      </c>
      <c r="Y16" s="8">
        <v>2000000</v>
      </c>
      <c r="Z16" s="8">
        <v>2000000</v>
      </c>
      <c r="AA16" s="8">
        <v>2000000</v>
      </c>
      <c r="AB16" s="8">
        <v>4000000</v>
      </c>
      <c r="AC16" s="8">
        <v>4000000</v>
      </c>
      <c r="AD16" s="8">
        <v>4000000</v>
      </c>
      <c r="AE16" s="8">
        <v>5000000</v>
      </c>
      <c r="AF16" s="8">
        <v>5000000</v>
      </c>
      <c r="AG16" s="8">
        <v>5000000</v>
      </c>
      <c r="AH16" s="8">
        <v>6000000</v>
      </c>
      <c r="AI16" s="8">
        <v>6000000</v>
      </c>
      <c r="AJ16" s="8">
        <v>6000000</v>
      </c>
      <c r="AK16" s="8">
        <v>7000000</v>
      </c>
      <c r="AL16" s="8">
        <v>7000000</v>
      </c>
      <c r="AM16" s="8">
        <v>7000000</v>
      </c>
      <c r="AN16" s="2">
        <f>SUM(P16:AM16)</f>
        <v>78000000</v>
      </c>
    </row>
    <row r="17" spans="2:40" ht="22.5" customHeight="1" thickBot="1" x14ac:dyDescent="0.25">
      <c r="B17" s="15" t="s">
        <v>33</v>
      </c>
      <c r="C17" s="53" t="s">
        <v>34</v>
      </c>
      <c r="D17" s="3">
        <f>D16+D15</f>
        <v>270000</v>
      </c>
      <c r="E17" s="3">
        <f t="shared" ref="E17:AM17" si="11">E16+E15</f>
        <v>540000</v>
      </c>
      <c r="F17" s="3">
        <f t="shared" si="11"/>
        <v>720000</v>
      </c>
      <c r="G17" s="3">
        <f t="shared" si="11"/>
        <v>1080000</v>
      </c>
      <c r="H17" s="3">
        <f t="shared" si="11"/>
        <v>1440000</v>
      </c>
      <c r="I17" s="3">
        <f t="shared" si="11"/>
        <v>1530000</v>
      </c>
      <c r="J17" s="3">
        <f t="shared" si="11"/>
        <v>1720000</v>
      </c>
      <c r="K17" s="3">
        <f t="shared" si="11"/>
        <v>2160000</v>
      </c>
      <c r="L17" s="3">
        <f t="shared" si="11"/>
        <v>2800000</v>
      </c>
      <c r="M17" s="3">
        <f t="shared" si="11"/>
        <v>2880000</v>
      </c>
      <c r="N17" s="3">
        <f t="shared" si="11"/>
        <v>3160000</v>
      </c>
      <c r="O17" s="3">
        <f t="shared" si="11"/>
        <v>3240000</v>
      </c>
      <c r="P17" s="3">
        <f t="shared" si="11"/>
        <v>6125000</v>
      </c>
      <c r="Q17" s="3">
        <f t="shared" si="11"/>
        <v>7250000</v>
      </c>
      <c r="R17" s="3">
        <f t="shared" si="11"/>
        <v>9500000</v>
      </c>
      <c r="S17" s="3">
        <f t="shared" si="11"/>
        <v>14000000</v>
      </c>
      <c r="T17" s="3">
        <f t="shared" si="11"/>
        <v>18500000</v>
      </c>
      <c r="U17" s="3">
        <f t="shared" si="11"/>
        <v>23000000</v>
      </c>
      <c r="V17" s="3">
        <f t="shared" si="11"/>
        <v>28000000</v>
      </c>
      <c r="W17" s="3">
        <f t="shared" si="11"/>
        <v>34750000</v>
      </c>
      <c r="X17" s="3">
        <f t="shared" si="11"/>
        <v>40375000</v>
      </c>
      <c r="Y17" s="3">
        <f t="shared" si="11"/>
        <v>47000000</v>
      </c>
      <c r="Z17" s="3">
        <f t="shared" si="11"/>
        <v>58250000</v>
      </c>
      <c r="AA17" s="3">
        <f t="shared" si="11"/>
        <v>60500000</v>
      </c>
      <c r="AB17" s="3">
        <f t="shared" si="11"/>
        <v>79937500</v>
      </c>
      <c r="AC17" s="3">
        <f t="shared" si="11"/>
        <v>88375000</v>
      </c>
      <c r="AD17" s="3">
        <f t="shared" si="11"/>
        <v>91187500</v>
      </c>
      <c r="AE17" s="3">
        <f t="shared" si="11"/>
        <v>103437500</v>
      </c>
      <c r="AF17" s="3">
        <f t="shared" si="11"/>
        <v>117500000</v>
      </c>
      <c r="AG17" s="3">
        <f t="shared" si="11"/>
        <v>123125000</v>
      </c>
      <c r="AH17" s="3">
        <f t="shared" si="11"/>
        <v>132562500</v>
      </c>
      <c r="AI17" s="3">
        <f t="shared" si="11"/>
        <v>146625000</v>
      </c>
      <c r="AJ17" s="3">
        <f t="shared" si="11"/>
        <v>157875000</v>
      </c>
      <c r="AK17" s="3">
        <f t="shared" si="11"/>
        <v>170125000</v>
      </c>
      <c r="AL17" s="3">
        <f t="shared" si="11"/>
        <v>175750000</v>
      </c>
      <c r="AM17" s="3">
        <f t="shared" si="11"/>
        <v>187000000</v>
      </c>
      <c r="AN17" s="2">
        <f>SUM(D17:AM17)</f>
        <v>1942290000</v>
      </c>
    </row>
    <row r="18" spans="2:40" ht="22.5" customHeight="1" thickBot="1" x14ac:dyDescent="0.25">
      <c r="C18" s="45" t="s">
        <v>35</v>
      </c>
      <c r="D18" s="42">
        <f t="shared" ref="D18:AM18" si="12">D17+D2</f>
        <v>-6830000</v>
      </c>
      <c r="E18" s="42">
        <f t="shared" si="12"/>
        <v>-2860000</v>
      </c>
      <c r="F18" s="42">
        <f t="shared" si="12"/>
        <v>-2680000</v>
      </c>
      <c r="G18" s="42">
        <f t="shared" si="12"/>
        <v>-3320000</v>
      </c>
      <c r="H18" s="42">
        <f t="shared" si="12"/>
        <v>-1960000</v>
      </c>
      <c r="I18" s="42">
        <f t="shared" si="12"/>
        <v>-1870000</v>
      </c>
      <c r="J18" s="42">
        <f t="shared" si="12"/>
        <v>-1780000</v>
      </c>
      <c r="K18" s="42">
        <f t="shared" si="12"/>
        <v>-2340000</v>
      </c>
      <c r="L18" s="42">
        <f t="shared" si="12"/>
        <v>-700000</v>
      </c>
      <c r="M18" s="42">
        <f t="shared" si="12"/>
        <v>-620000</v>
      </c>
      <c r="N18" s="42">
        <f t="shared" si="12"/>
        <v>-340000</v>
      </c>
      <c r="O18" s="42">
        <f t="shared" si="12"/>
        <v>-260000</v>
      </c>
      <c r="P18" s="42">
        <f t="shared" si="12"/>
        <v>-3650000</v>
      </c>
      <c r="Q18" s="43">
        <f t="shared" si="12"/>
        <v>850000</v>
      </c>
      <c r="R18" s="43">
        <f t="shared" si="12"/>
        <v>1850000</v>
      </c>
      <c r="S18" s="43">
        <f t="shared" si="12"/>
        <v>7600000</v>
      </c>
      <c r="T18" s="13">
        <f t="shared" si="12"/>
        <v>10850000</v>
      </c>
      <c r="U18" s="13">
        <f t="shared" si="12"/>
        <v>16600000</v>
      </c>
      <c r="V18" s="13">
        <f t="shared" si="12"/>
        <v>20300000</v>
      </c>
      <c r="W18" s="13">
        <f t="shared" si="12"/>
        <v>27050000</v>
      </c>
      <c r="X18" s="13">
        <f t="shared" si="12"/>
        <v>33925000</v>
      </c>
      <c r="Y18" s="13">
        <f t="shared" si="12"/>
        <v>39300000</v>
      </c>
      <c r="Z18" s="13">
        <f t="shared" si="12"/>
        <v>50550000</v>
      </c>
      <c r="AA18" s="13">
        <f t="shared" si="12"/>
        <v>54050000</v>
      </c>
      <c r="AB18" s="13">
        <f t="shared" si="12"/>
        <v>65212500</v>
      </c>
      <c r="AC18" s="13">
        <f t="shared" si="12"/>
        <v>75681250</v>
      </c>
      <c r="AD18" s="13">
        <f t="shared" si="12"/>
        <v>80056250</v>
      </c>
      <c r="AE18" s="13">
        <f t="shared" si="12"/>
        <v>90743750</v>
      </c>
      <c r="AF18" s="13">
        <f t="shared" si="12"/>
        <v>104806250</v>
      </c>
      <c r="AG18" s="13">
        <f t="shared" si="12"/>
        <v>110431250</v>
      </c>
      <c r="AH18" s="13">
        <f t="shared" si="12"/>
        <v>120431250</v>
      </c>
      <c r="AI18" s="13">
        <f t="shared" si="12"/>
        <v>132931250</v>
      </c>
      <c r="AJ18" s="13">
        <f t="shared" si="12"/>
        <v>144181250</v>
      </c>
      <c r="AK18" s="13">
        <f t="shared" si="12"/>
        <v>155431250</v>
      </c>
      <c r="AL18" s="13">
        <f t="shared" si="12"/>
        <v>162618750</v>
      </c>
      <c r="AM18" s="14">
        <f t="shared" si="12"/>
        <v>172306250</v>
      </c>
    </row>
    <row r="19" spans="2:40" ht="22.5" customHeight="1" thickBot="1" x14ac:dyDescent="0.25">
      <c r="C19" s="46" t="s">
        <v>36</v>
      </c>
      <c r="D19" s="40">
        <f>D18</f>
        <v>-6830000</v>
      </c>
      <c r="E19" s="40">
        <f>D19+E18</f>
        <v>-9690000</v>
      </c>
      <c r="F19" s="40">
        <f>E19+F18</f>
        <v>-12370000</v>
      </c>
      <c r="G19" s="40">
        <f t="shared" ref="G19:AM19" si="13">F19+G18</f>
        <v>-15690000</v>
      </c>
      <c r="H19" s="40">
        <f t="shared" si="13"/>
        <v>-17650000</v>
      </c>
      <c r="I19" s="40">
        <f t="shared" si="13"/>
        <v>-19520000</v>
      </c>
      <c r="J19" s="40">
        <f t="shared" si="13"/>
        <v>-21300000</v>
      </c>
      <c r="K19" s="40">
        <f t="shared" si="13"/>
        <v>-23640000</v>
      </c>
      <c r="L19" s="40">
        <f t="shared" si="13"/>
        <v>-24340000</v>
      </c>
      <c r="M19" s="40">
        <f t="shared" si="13"/>
        <v>-24960000</v>
      </c>
      <c r="N19" s="40">
        <f t="shared" si="13"/>
        <v>-25300000</v>
      </c>
      <c r="O19" s="40">
        <f t="shared" si="13"/>
        <v>-25560000</v>
      </c>
      <c r="P19" s="40">
        <f t="shared" si="13"/>
        <v>-29210000</v>
      </c>
      <c r="Q19" s="40">
        <f t="shared" si="13"/>
        <v>-28360000</v>
      </c>
      <c r="R19" s="44">
        <f t="shared" si="13"/>
        <v>-26510000</v>
      </c>
      <c r="S19" s="40">
        <f t="shared" si="13"/>
        <v>-18910000</v>
      </c>
      <c r="T19" s="40">
        <f t="shared" si="13"/>
        <v>-8060000</v>
      </c>
      <c r="U19" s="41">
        <f t="shared" si="13"/>
        <v>8540000</v>
      </c>
      <c r="V19" s="41">
        <f t="shared" si="13"/>
        <v>28840000</v>
      </c>
      <c r="W19" s="41">
        <f t="shared" si="13"/>
        <v>55890000</v>
      </c>
      <c r="X19" s="41">
        <f t="shared" si="13"/>
        <v>89815000</v>
      </c>
      <c r="Y19" s="8">
        <f t="shared" si="13"/>
        <v>129115000</v>
      </c>
      <c r="Z19" s="8">
        <f t="shared" si="13"/>
        <v>179665000</v>
      </c>
      <c r="AA19" s="8">
        <f t="shared" si="13"/>
        <v>233715000</v>
      </c>
      <c r="AB19" s="8">
        <f t="shared" si="13"/>
        <v>298927500</v>
      </c>
      <c r="AC19" s="8">
        <f t="shared" si="13"/>
        <v>374608750</v>
      </c>
      <c r="AD19" s="8">
        <f t="shared" si="13"/>
        <v>454665000</v>
      </c>
      <c r="AE19" s="8">
        <f t="shared" si="13"/>
        <v>545408750</v>
      </c>
      <c r="AF19" s="8">
        <f t="shared" si="13"/>
        <v>650215000</v>
      </c>
      <c r="AG19" s="8">
        <f t="shared" si="13"/>
        <v>760646250</v>
      </c>
      <c r="AH19" s="8">
        <f t="shared" si="13"/>
        <v>881077500</v>
      </c>
      <c r="AI19" s="8">
        <f t="shared" si="13"/>
        <v>1014008750</v>
      </c>
      <c r="AJ19" s="8">
        <f t="shared" si="13"/>
        <v>1158190000</v>
      </c>
      <c r="AK19" s="8">
        <f t="shared" si="13"/>
        <v>1313621250</v>
      </c>
      <c r="AL19" s="8">
        <f t="shared" si="13"/>
        <v>1476240000</v>
      </c>
      <c r="AM19" s="9">
        <f t="shared" si="13"/>
        <v>1648546250</v>
      </c>
    </row>
    <row r="20" spans="2:40" ht="22.5" customHeight="1" x14ac:dyDescent="0.2"/>
    <row r="21" spans="2:40" ht="22.5" customHeight="1" x14ac:dyDescent="0.2"/>
    <row r="22" spans="2:40" ht="22.5" customHeight="1" x14ac:dyDescent="0.2"/>
    <row r="23" spans="2:40" ht="22.5" customHeight="1" x14ac:dyDescent="0.2"/>
  </sheetData>
  <sheetProtection algorithmName="SHA-512" hashValue="jkBEYxSlQQodxfowCnw5uW2aoL8RB2pvqw41/L1SYFqJ1fPvO80U/tI9wk1FQbCJv5zsCZ1oOANPutCJ97EcUw==" saltValue="Ee66Gjp3EFzVs0IjvGp+eA==" spinCount="100000" sheet="1"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BBA64-4A74-45D6-8D7C-80700149C721}">
  <dimension ref="A1:A6"/>
  <sheetViews>
    <sheetView rightToLeft="1" workbookViewId="0">
      <selection activeCell="A13" sqref="A13"/>
    </sheetView>
  </sheetViews>
  <sheetFormatPr defaultRowHeight="14.25" x14ac:dyDescent="0.2"/>
  <cols>
    <col min="1" max="1" width="18.375" style="1" customWidth="1"/>
    <col min="2" max="16384" width="9" style="1"/>
  </cols>
  <sheetData>
    <row r="1" spans="1:1" x14ac:dyDescent="0.2">
      <c r="A1" s="1" t="s">
        <v>24</v>
      </c>
    </row>
    <row r="2" spans="1:1" x14ac:dyDescent="0.2">
      <c r="A2" s="1">
        <v>1000000</v>
      </c>
    </row>
    <row r="3" spans="1:1" x14ac:dyDescent="0.2">
      <c r="A3" s="1" t="s">
        <v>25</v>
      </c>
    </row>
    <row r="4" spans="1:1" x14ac:dyDescent="0.2">
      <c r="A4" s="1">
        <v>2000000</v>
      </c>
    </row>
    <row r="5" spans="1:1" x14ac:dyDescent="0.2">
      <c r="A5" s="1" t="s">
        <v>26</v>
      </c>
    </row>
    <row r="6" spans="1:1" x14ac:dyDescent="0.2">
      <c r="A6" s="1">
        <f>A2+A4</f>
        <v>3000000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هزینه های اولیه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Hosein PC</dc:creator>
  <cp:lastModifiedBy>Hosein PC</cp:lastModifiedBy>
  <dcterms:created xsi:type="dcterms:W3CDTF">2015-06-05T18:17:20Z</dcterms:created>
  <dcterms:modified xsi:type="dcterms:W3CDTF">2021-12-21T15:49:25Z</dcterms:modified>
</cp:coreProperties>
</file>