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اپلیکیشن کمک یا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J10" i="1"/>
  <c r="I12" i="1"/>
  <c r="I4" i="1"/>
  <c r="I6" i="1"/>
  <c r="G8" i="1"/>
  <c r="G6" i="1"/>
  <c r="F6" i="1"/>
  <c r="F8" i="1"/>
  <c r="C15" i="1"/>
  <c r="L6" i="1" l="1"/>
  <c r="K6" i="1"/>
  <c r="H6" i="1"/>
  <c r="L4" i="1"/>
  <c r="K4" i="1"/>
  <c r="J4" i="1"/>
  <c r="H4" i="1"/>
  <c r="G4" i="1"/>
  <c r="F4" i="1"/>
  <c r="L13" i="1"/>
  <c r="K13" i="1"/>
  <c r="J13" i="1"/>
  <c r="I13" i="1"/>
  <c r="H13" i="1"/>
  <c r="G13" i="1"/>
  <c r="F13" i="1"/>
  <c r="E13" i="1"/>
  <c r="L12" i="1"/>
  <c r="K12" i="1"/>
  <c r="J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I10" i="1"/>
  <c r="H10" i="1"/>
  <c r="G10" i="1"/>
  <c r="F10" i="1"/>
  <c r="E10" i="1"/>
  <c r="D10" i="1"/>
  <c r="C16" i="1" l="1"/>
  <c r="C17" i="1" s="1"/>
  <c r="D15" i="1"/>
  <c r="D16" i="1" s="1"/>
  <c r="D14" i="1"/>
  <c r="E14" i="1" s="1"/>
  <c r="F14" i="1" s="1"/>
  <c r="G14" i="1" s="1"/>
  <c r="H14" i="1" s="1"/>
  <c r="I14" i="1" s="1"/>
  <c r="J14" i="1" s="1"/>
  <c r="K14" i="1" s="1"/>
  <c r="L14" i="1" s="1"/>
  <c r="D8" i="1"/>
  <c r="C8" i="1"/>
  <c r="D5" i="1"/>
  <c r="E5" i="1"/>
  <c r="E8" i="1" s="1"/>
  <c r="C5" i="1"/>
  <c r="F7" i="1"/>
  <c r="E7" i="1"/>
  <c r="F5" i="1"/>
  <c r="C12" i="1"/>
  <c r="C11" i="1"/>
  <c r="C10" i="1"/>
  <c r="J6" i="1" l="1"/>
  <c r="I7" i="1"/>
  <c r="G7" i="1"/>
  <c r="H7" i="1"/>
  <c r="D17" i="1"/>
  <c r="F15" i="1"/>
  <c r="E15" i="1"/>
  <c r="E16" i="1" s="1"/>
  <c r="F16" i="1" l="1"/>
  <c r="J7" i="1"/>
  <c r="K7" i="1"/>
  <c r="L7" i="1"/>
  <c r="E17" i="1"/>
  <c r="F17" i="1" s="1"/>
  <c r="G15" i="1"/>
  <c r="G5" i="1"/>
  <c r="H15" i="1" l="1"/>
  <c r="G16" i="1"/>
  <c r="G17" i="1" s="1"/>
  <c r="H5" i="1"/>
  <c r="H8" i="1" s="1"/>
  <c r="H16" i="1" l="1"/>
  <c r="H17" i="1" s="1"/>
  <c r="I15" i="1"/>
  <c r="I5" i="1"/>
  <c r="I8" i="1" s="1"/>
  <c r="J15" i="1" l="1"/>
  <c r="I16" i="1"/>
  <c r="I17" i="1" s="1"/>
  <c r="J5" i="1"/>
  <c r="J8" i="1" s="1"/>
  <c r="J16" i="1" l="1"/>
  <c r="J17" i="1" s="1"/>
  <c r="L15" i="1"/>
  <c r="K15" i="1"/>
  <c r="L5" i="1"/>
  <c r="L8" i="1" s="1"/>
  <c r="K5" i="1"/>
  <c r="K8" i="1" s="1"/>
  <c r="L16" i="1" l="1"/>
  <c r="K16" i="1"/>
  <c r="K17" i="1" s="1"/>
  <c r="L17" i="1" l="1"/>
</calcChain>
</file>

<file path=xl/sharedStrings.xml><?xml version="1.0" encoding="utf-8"?>
<sst xmlns="http://schemas.openxmlformats.org/spreadsheetml/2006/main" count="30" uniqueCount="30">
  <si>
    <t>طراحی سایت و اپلیکیشن</t>
  </si>
  <si>
    <t>پشتیبانی سایت</t>
  </si>
  <si>
    <t>تبلیغات</t>
  </si>
  <si>
    <t>کارمند اداری</t>
  </si>
  <si>
    <t>هزینه فرصت سرمایه</t>
  </si>
  <si>
    <t>سال اول</t>
  </si>
  <si>
    <t>سال دوم</t>
  </si>
  <si>
    <t>سال سوم</t>
  </si>
  <si>
    <t>سال چهارم</t>
  </si>
  <si>
    <t>سال پنجم</t>
  </si>
  <si>
    <t>هزینه ها-
سال</t>
  </si>
  <si>
    <t>درآمد-سال</t>
  </si>
  <si>
    <t>تعداد خیریه جذب شده</t>
  </si>
  <si>
    <t>حق عضویت-سال</t>
  </si>
  <si>
    <t>سال ششم</t>
  </si>
  <si>
    <t>سال هفتم</t>
  </si>
  <si>
    <t>سال هشتم</t>
  </si>
  <si>
    <t>سال نهم</t>
  </si>
  <si>
    <t>سال دهم</t>
  </si>
  <si>
    <t>هزینه هر تبلیغ</t>
  </si>
  <si>
    <t>درآمد عضویت</t>
  </si>
  <si>
    <t>درآمد تبلیغات و نمایش بیشتر-سال</t>
  </si>
  <si>
    <t>جمع درآمد</t>
  </si>
  <si>
    <t>توسعه سایت و اپلیکیشن</t>
  </si>
  <si>
    <t>جمع هزینه ها</t>
  </si>
  <si>
    <t>سود یا زیان</t>
  </si>
  <si>
    <t>پلن استراتژیک سود و زیان</t>
  </si>
  <si>
    <t>سرمایه مورد نیاز</t>
  </si>
  <si>
    <t>سود یا زیان انباشته</t>
  </si>
  <si>
    <t>سود و زیان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</si>
</sst>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2" xfId="0" applyBorder="1"/>
    <xf numFmtId="0" fontId="0" fillId="0" borderId="12" xfId="0" applyBorder="1"/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164" fontId="0" fillId="4" borderId="5" xfId="1" applyNumberFormat="1" applyFont="1" applyFill="1" applyBorder="1"/>
    <xf numFmtId="164" fontId="0" fillId="4" borderId="6" xfId="1" applyNumberFormat="1" applyFont="1" applyFill="1" applyBorder="1"/>
    <xf numFmtId="164" fontId="0" fillId="4" borderId="1" xfId="1" applyNumberFormat="1" applyFont="1" applyFill="1" applyBorder="1"/>
    <xf numFmtId="164" fontId="0" fillId="4" borderId="8" xfId="1" applyNumberFormat="1" applyFont="1" applyFill="1" applyBorder="1"/>
    <xf numFmtId="164" fontId="0" fillId="4" borderId="10" xfId="1" applyNumberFormat="1" applyFont="1" applyFill="1" applyBorder="1"/>
    <xf numFmtId="164" fontId="0" fillId="4" borderId="11" xfId="1" applyNumberFormat="1" applyFont="1" applyFill="1" applyBorder="1"/>
    <xf numFmtId="0" fontId="0" fillId="5" borderId="5" xfId="0" applyFill="1" applyBorder="1"/>
    <xf numFmtId="0" fontId="0" fillId="5" borderId="1" xfId="0" applyFill="1" applyBorder="1"/>
    <xf numFmtId="164" fontId="0" fillId="6" borderId="5" xfId="1" applyNumberFormat="1" applyFont="1" applyFill="1" applyBorder="1"/>
    <xf numFmtId="164" fontId="0" fillId="6" borderId="6" xfId="1" applyNumberFormat="1" applyFont="1" applyFill="1" applyBorder="1"/>
    <xf numFmtId="164" fontId="0" fillId="6" borderId="1" xfId="1" applyNumberFormat="1" applyFont="1" applyFill="1" applyBorder="1"/>
    <xf numFmtId="164" fontId="0" fillId="6" borderId="8" xfId="1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5" borderId="2" xfId="0" applyFill="1" applyBorder="1"/>
    <xf numFmtId="164" fontId="0" fillId="6" borderId="2" xfId="0" applyNumberFormat="1" applyFill="1" applyBorder="1"/>
    <xf numFmtId="164" fontId="0" fillId="6" borderId="16" xfId="0" applyNumberFormat="1" applyFill="1" applyBorder="1"/>
    <xf numFmtId="0" fontId="0" fillId="8" borderId="3" xfId="0" applyFill="1" applyBorder="1"/>
    <xf numFmtId="164" fontId="0" fillId="8" borderId="3" xfId="0" applyNumberFormat="1" applyFill="1" applyBorder="1"/>
    <xf numFmtId="0" fontId="0" fillId="10" borderId="4" xfId="0" applyFill="1" applyBorder="1"/>
    <xf numFmtId="164" fontId="0" fillId="10" borderId="5" xfId="0" applyNumberFormat="1" applyFill="1" applyBorder="1"/>
    <xf numFmtId="164" fontId="0" fillId="10" borderId="6" xfId="0" applyNumberFormat="1" applyFill="1" applyBorder="1"/>
    <xf numFmtId="0" fontId="0" fillId="9" borderId="9" xfId="0" applyFill="1" applyBorder="1"/>
    <xf numFmtId="164" fontId="0" fillId="9" borderId="10" xfId="0" applyNumberFormat="1" applyFill="1" applyBorder="1"/>
    <xf numFmtId="164" fontId="0" fillId="9" borderId="11" xfId="0" applyNumberFormat="1" applyFill="1" applyBorder="1"/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8"/>
  <sheetViews>
    <sheetView rightToLeft="1" tabSelected="1" zoomScale="150" zoomScaleNormal="150" workbookViewId="0">
      <selection activeCell="C18" sqref="C18"/>
    </sheetView>
  </sheetViews>
  <sheetFormatPr defaultRowHeight="15" x14ac:dyDescent="0.25"/>
  <cols>
    <col min="1" max="1" width="7.5703125" bestFit="1" customWidth="1"/>
    <col min="2" max="2" width="22.85546875" bestFit="1" customWidth="1"/>
    <col min="3" max="5" width="13.42578125" bestFit="1" customWidth="1"/>
    <col min="6" max="12" width="14.42578125" bestFit="1" customWidth="1"/>
  </cols>
  <sheetData>
    <row r="1" spans="1:12" ht="15.75" thickBot="1" x14ac:dyDescent="0.3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thickBot="1" x14ac:dyDescent="0.3">
      <c r="A2" s="1"/>
      <c r="B2" s="2"/>
      <c r="C2" s="18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14</v>
      </c>
      <c r="I2" s="19" t="s">
        <v>15</v>
      </c>
      <c r="J2" s="19" t="s">
        <v>16</v>
      </c>
      <c r="K2" s="19" t="s">
        <v>17</v>
      </c>
      <c r="L2" s="20" t="s">
        <v>18</v>
      </c>
    </row>
    <row r="3" spans="1:12" x14ac:dyDescent="0.25">
      <c r="A3" s="35" t="s">
        <v>11</v>
      </c>
      <c r="B3" s="3" t="s">
        <v>12</v>
      </c>
      <c r="C3" s="6">
        <v>10</v>
      </c>
      <c r="D3" s="6">
        <v>50</v>
      </c>
      <c r="E3" s="6">
        <v>100</v>
      </c>
      <c r="F3" s="6">
        <v>150</v>
      </c>
      <c r="G3" s="6">
        <v>200</v>
      </c>
      <c r="H3" s="6">
        <v>250</v>
      </c>
      <c r="I3" s="6">
        <v>300</v>
      </c>
      <c r="J3" s="6">
        <v>300</v>
      </c>
      <c r="K3" s="6">
        <v>350</v>
      </c>
      <c r="L3" s="7">
        <v>350</v>
      </c>
    </row>
    <row r="4" spans="1:12" x14ac:dyDescent="0.25">
      <c r="A4" s="36"/>
      <c r="B4" s="4" t="s">
        <v>13</v>
      </c>
      <c r="C4" s="8">
        <v>0</v>
      </c>
      <c r="D4" s="8">
        <v>0</v>
      </c>
      <c r="E4" s="8">
        <v>350000</v>
      </c>
      <c r="F4" s="8">
        <f t="shared" ref="F4:L4" si="0">E4*1.35</f>
        <v>472500.00000000006</v>
      </c>
      <c r="G4" s="8">
        <f t="shared" si="0"/>
        <v>637875.00000000012</v>
      </c>
      <c r="H4" s="8">
        <f t="shared" si="0"/>
        <v>861131.25000000023</v>
      </c>
      <c r="I4" s="8">
        <f>H4*1.35</f>
        <v>1162527.1875000005</v>
      </c>
      <c r="J4" s="8">
        <f t="shared" si="0"/>
        <v>1569411.7031250007</v>
      </c>
      <c r="K4" s="8">
        <f t="shared" si="0"/>
        <v>2118705.799218751</v>
      </c>
      <c r="L4" s="9">
        <f t="shared" si="0"/>
        <v>2860252.828945314</v>
      </c>
    </row>
    <row r="5" spans="1:12" x14ac:dyDescent="0.25">
      <c r="A5" s="36"/>
      <c r="B5" s="4" t="s">
        <v>20</v>
      </c>
      <c r="C5" s="8">
        <f>C3*C4</f>
        <v>0</v>
      </c>
      <c r="D5" s="8">
        <f t="shared" ref="D5:L5" si="1">D3*D4</f>
        <v>0</v>
      </c>
      <c r="E5" s="8">
        <f t="shared" si="1"/>
        <v>35000000</v>
      </c>
      <c r="F5" s="8">
        <f t="shared" si="1"/>
        <v>70875000.000000015</v>
      </c>
      <c r="G5" s="8">
        <f t="shared" si="1"/>
        <v>127575000.00000003</v>
      </c>
      <c r="H5" s="8">
        <f t="shared" si="1"/>
        <v>215282812.50000006</v>
      </c>
      <c r="I5" s="8">
        <f t="shared" si="1"/>
        <v>348758156.25000012</v>
      </c>
      <c r="J5" s="8">
        <f t="shared" si="1"/>
        <v>470823510.93750024</v>
      </c>
      <c r="K5" s="8">
        <f t="shared" si="1"/>
        <v>741547029.72656286</v>
      </c>
      <c r="L5" s="9">
        <f t="shared" si="1"/>
        <v>1001088490.13086</v>
      </c>
    </row>
    <row r="6" spans="1:12" x14ac:dyDescent="0.25">
      <c r="A6" s="36"/>
      <c r="B6" s="4" t="s">
        <v>19</v>
      </c>
      <c r="C6" s="8">
        <v>0</v>
      </c>
      <c r="D6" s="8">
        <v>0</v>
      </c>
      <c r="E6" s="8">
        <v>50000</v>
      </c>
      <c r="F6" s="8">
        <f>E6*1.35</f>
        <v>67500</v>
      </c>
      <c r="G6" s="8">
        <f>F6*1.35</f>
        <v>91125</v>
      </c>
      <c r="H6" s="8">
        <f t="shared" ref="F6:L6" si="2">G6*1.35</f>
        <v>123018.75000000001</v>
      </c>
      <c r="I6" s="8">
        <f>H6*1.35</f>
        <v>166075.31250000003</v>
      </c>
      <c r="J6" s="8">
        <f t="shared" si="2"/>
        <v>224201.67187500006</v>
      </c>
      <c r="K6" s="8">
        <f t="shared" si="2"/>
        <v>302672.2570312501</v>
      </c>
      <c r="L6" s="9">
        <f t="shared" si="2"/>
        <v>408607.54699218768</v>
      </c>
    </row>
    <row r="7" spans="1:12" x14ac:dyDescent="0.25">
      <c r="A7" s="36"/>
      <c r="B7" s="4" t="s">
        <v>21</v>
      </c>
      <c r="C7" s="8">
        <v>0</v>
      </c>
      <c r="D7" s="8"/>
      <c r="E7" s="8">
        <f t="shared" ref="E7:L7" si="3">E3*E6</f>
        <v>5000000</v>
      </c>
      <c r="F7" s="8">
        <f t="shared" si="3"/>
        <v>10125000</v>
      </c>
      <c r="G7" s="8">
        <f t="shared" si="3"/>
        <v>18225000</v>
      </c>
      <c r="H7" s="8">
        <f t="shared" si="3"/>
        <v>30754687.500000004</v>
      </c>
      <c r="I7" s="8">
        <f t="shared" si="3"/>
        <v>49822593.750000007</v>
      </c>
      <c r="J7" s="8">
        <f t="shared" si="3"/>
        <v>67260501.562500015</v>
      </c>
      <c r="K7" s="8">
        <f t="shared" si="3"/>
        <v>105935289.96093753</v>
      </c>
      <c r="L7" s="9">
        <f t="shared" si="3"/>
        <v>143012641.44726568</v>
      </c>
    </row>
    <row r="8" spans="1:12" ht="15.75" thickBot="1" x14ac:dyDescent="0.3">
      <c r="A8" s="37"/>
      <c r="B8" s="5" t="s">
        <v>22</v>
      </c>
      <c r="C8" s="10">
        <f>C5+C7</f>
        <v>0</v>
      </c>
      <c r="D8" s="10">
        <f t="shared" ref="D8:L8" si="4">D5+D7</f>
        <v>0</v>
      </c>
      <c r="E8" s="10">
        <f t="shared" si="4"/>
        <v>40000000</v>
      </c>
      <c r="F8" s="10">
        <f>F5+F7</f>
        <v>81000000.000000015</v>
      </c>
      <c r="G8" s="10">
        <f>G5+G7</f>
        <v>145800000.00000003</v>
      </c>
      <c r="H8" s="10">
        <f t="shared" si="4"/>
        <v>246037500.00000006</v>
      </c>
      <c r="I8" s="10">
        <f t="shared" si="4"/>
        <v>398580750.00000012</v>
      </c>
      <c r="J8" s="10">
        <f t="shared" si="4"/>
        <v>538084012.50000024</v>
      </c>
      <c r="K8" s="10">
        <f t="shared" si="4"/>
        <v>847482319.68750036</v>
      </c>
      <c r="L8" s="11">
        <f t="shared" si="4"/>
        <v>1144101131.5781257</v>
      </c>
    </row>
    <row r="9" spans="1:12" x14ac:dyDescent="0.25">
      <c r="A9" s="32" t="s">
        <v>10</v>
      </c>
      <c r="B9" s="12" t="s">
        <v>0</v>
      </c>
      <c r="C9" s="14">
        <v>20000000</v>
      </c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5">
      <c r="A10" s="33"/>
      <c r="B10" s="13" t="s">
        <v>1</v>
      </c>
      <c r="C10" s="16">
        <f>C9*0.15</f>
        <v>3000000</v>
      </c>
      <c r="D10" s="16">
        <f t="shared" ref="D10:L10" si="5">C10*1.35</f>
        <v>4050000.0000000005</v>
      </c>
      <c r="E10" s="16">
        <f t="shared" si="5"/>
        <v>5467500.0000000009</v>
      </c>
      <c r="F10" s="16">
        <f t="shared" si="5"/>
        <v>7381125.0000000019</v>
      </c>
      <c r="G10" s="16">
        <f t="shared" si="5"/>
        <v>9964518.7500000037</v>
      </c>
      <c r="H10" s="16">
        <f t="shared" si="5"/>
        <v>13452100.312500006</v>
      </c>
      <c r="I10" s="16">
        <f t="shared" si="5"/>
        <v>18160335.421875007</v>
      </c>
      <c r="J10" s="16">
        <f>I10*1.35</f>
        <v>24516452.819531262</v>
      </c>
      <c r="K10" s="16">
        <f t="shared" si="5"/>
        <v>33097211.306367207</v>
      </c>
      <c r="L10" s="17">
        <f t="shared" si="5"/>
        <v>44681235.26359573</v>
      </c>
    </row>
    <row r="11" spans="1:12" x14ac:dyDescent="0.25">
      <c r="A11" s="33"/>
      <c r="B11" s="13" t="s">
        <v>2</v>
      </c>
      <c r="C11" s="16">
        <f>500000*12</f>
        <v>6000000</v>
      </c>
      <c r="D11" s="16">
        <f t="shared" ref="D11:L11" si="6">C11*1.35</f>
        <v>8100000.0000000009</v>
      </c>
      <c r="E11" s="16">
        <f t="shared" si="6"/>
        <v>10935000.000000002</v>
      </c>
      <c r="F11" s="16">
        <f t="shared" si="6"/>
        <v>14762250.000000004</v>
      </c>
      <c r="G11" s="16">
        <f t="shared" si="6"/>
        <v>19929037.500000007</v>
      </c>
      <c r="H11" s="16">
        <f t="shared" si="6"/>
        <v>26904200.625000011</v>
      </c>
      <c r="I11" s="16">
        <f t="shared" si="6"/>
        <v>36320670.843750015</v>
      </c>
      <c r="J11" s="16">
        <f t="shared" si="6"/>
        <v>49032905.639062524</v>
      </c>
      <c r="K11" s="16">
        <f t="shared" si="6"/>
        <v>66194422.612734415</v>
      </c>
      <c r="L11" s="17">
        <f t="shared" si="6"/>
        <v>89362470.52719146</v>
      </c>
    </row>
    <row r="12" spans="1:12" x14ac:dyDescent="0.25">
      <c r="A12" s="33"/>
      <c r="B12" s="13" t="s">
        <v>3</v>
      </c>
      <c r="C12" s="16">
        <f>4800000*12</f>
        <v>57600000</v>
      </c>
      <c r="D12" s="16">
        <f t="shared" ref="D12:L12" si="7">C12*1.35</f>
        <v>77760000</v>
      </c>
      <c r="E12" s="16">
        <f t="shared" si="7"/>
        <v>104976000</v>
      </c>
      <c r="F12" s="16">
        <f t="shared" si="7"/>
        <v>141717600</v>
      </c>
      <c r="G12" s="16">
        <f t="shared" si="7"/>
        <v>191318760</v>
      </c>
      <c r="H12" s="16">
        <f t="shared" si="7"/>
        <v>258280326.00000003</v>
      </c>
      <c r="I12" s="16">
        <f>H12*1.35</f>
        <v>348678440.10000008</v>
      </c>
      <c r="J12" s="16">
        <f t="shared" si="7"/>
        <v>470715894.13500017</v>
      </c>
      <c r="K12" s="16">
        <f t="shared" si="7"/>
        <v>635466457.08225024</v>
      </c>
      <c r="L12" s="17">
        <f t="shared" si="7"/>
        <v>857879717.0610379</v>
      </c>
    </row>
    <row r="13" spans="1:12" x14ac:dyDescent="0.25">
      <c r="A13" s="33"/>
      <c r="B13" s="13" t="s">
        <v>23</v>
      </c>
      <c r="C13" s="16">
        <v>0</v>
      </c>
      <c r="D13" s="16">
        <v>2000000</v>
      </c>
      <c r="E13" s="16">
        <f t="shared" ref="E13:L13" si="8">D13*1.35</f>
        <v>2700000</v>
      </c>
      <c r="F13" s="16">
        <f t="shared" si="8"/>
        <v>3645000.0000000005</v>
      </c>
      <c r="G13" s="16">
        <f t="shared" si="8"/>
        <v>4920750.0000000009</v>
      </c>
      <c r="H13" s="16">
        <f t="shared" si="8"/>
        <v>6643012.5000000019</v>
      </c>
      <c r="I13" s="16">
        <f t="shared" si="8"/>
        <v>8968066.8750000037</v>
      </c>
      <c r="J13" s="16">
        <f t="shared" si="8"/>
        <v>12106890.281250006</v>
      </c>
      <c r="K13" s="16">
        <f t="shared" si="8"/>
        <v>16344301.879687509</v>
      </c>
      <c r="L13" s="17">
        <f t="shared" si="8"/>
        <v>22064807.537578139</v>
      </c>
    </row>
    <row r="14" spans="1:12" x14ac:dyDescent="0.25">
      <c r="A14" s="33"/>
      <c r="B14" s="13" t="s">
        <v>4</v>
      </c>
      <c r="C14" s="16"/>
      <c r="D14" s="16">
        <f>C14*1.25</f>
        <v>0</v>
      </c>
      <c r="E14" s="16">
        <f>D14*1.25</f>
        <v>0</v>
      </c>
      <c r="F14" s="16">
        <f t="shared" ref="F14:L14" si="9">E14*1.25</f>
        <v>0</v>
      </c>
      <c r="G14" s="16">
        <f t="shared" si="9"/>
        <v>0</v>
      </c>
      <c r="H14" s="16">
        <f t="shared" si="9"/>
        <v>0</v>
      </c>
      <c r="I14" s="16">
        <f t="shared" si="9"/>
        <v>0</v>
      </c>
      <c r="J14" s="16">
        <f t="shared" si="9"/>
        <v>0</v>
      </c>
      <c r="K14" s="16">
        <f t="shared" si="9"/>
        <v>0</v>
      </c>
      <c r="L14" s="17">
        <f t="shared" si="9"/>
        <v>0</v>
      </c>
    </row>
    <row r="15" spans="1:12" ht="15.75" thickBot="1" x14ac:dyDescent="0.3">
      <c r="A15" s="34"/>
      <c r="B15" s="21" t="s">
        <v>24</v>
      </c>
      <c r="C15" s="22">
        <f>SUM(C9:C14)</f>
        <v>86600000</v>
      </c>
      <c r="D15" s="22">
        <f t="shared" ref="D15:L15" si="10">SUM(D9:D14)</f>
        <v>91910000</v>
      </c>
      <c r="E15" s="22">
        <f t="shared" si="10"/>
        <v>124078500</v>
      </c>
      <c r="F15" s="22">
        <f t="shared" si="10"/>
        <v>167505975</v>
      </c>
      <c r="G15" s="22">
        <f t="shared" si="10"/>
        <v>226133066.25</v>
      </c>
      <c r="H15" s="22">
        <f t="shared" si="10"/>
        <v>305279639.43750006</v>
      </c>
      <c r="I15" s="22">
        <f t="shared" si="10"/>
        <v>412127513.24062508</v>
      </c>
      <c r="J15" s="22">
        <f t="shared" si="10"/>
        <v>556372142.87484396</v>
      </c>
      <c r="K15" s="22">
        <f t="shared" si="10"/>
        <v>751102392.88103938</v>
      </c>
      <c r="L15" s="23">
        <f t="shared" si="10"/>
        <v>1013988230.3894032</v>
      </c>
    </row>
    <row r="16" spans="1:12" x14ac:dyDescent="0.25">
      <c r="A16" s="39" t="s">
        <v>29</v>
      </c>
      <c r="B16" s="26" t="s">
        <v>25</v>
      </c>
      <c r="C16" s="27">
        <f>C8-C15</f>
        <v>-86600000</v>
      </c>
      <c r="D16" s="27">
        <f t="shared" ref="D16:L16" si="11">D8-D15</f>
        <v>-91910000</v>
      </c>
      <c r="E16" s="27">
        <f t="shared" si="11"/>
        <v>-84078500</v>
      </c>
      <c r="F16" s="27">
        <f t="shared" si="11"/>
        <v>-86505974.999999985</v>
      </c>
      <c r="G16" s="27">
        <f t="shared" si="11"/>
        <v>-80333066.24999997</v>
      </c>
      <c r="H16" s="27">
        <f t="shared" si="11"/>
        <v>-59242139.4375</v>
      </c>
      <c r="I16" s="27">
        <f t="shared" si="11"/>
        <v>-13546763.240624964</v>
      </c>
      <c r="J16" s="27">
        <f t="shared" si="11"/>
        <v>-18288130.374843717</v>
      </c>
      <c r="K16" s="27">
        <f t="shared" si="11"/>
        <v>96379926.806460977</v>
      </c>
      <c r="L16" s="28">
        <f t="shared" si="11"/>
        <v>130112901.18872249</v>
      </c>
    </row>
    <row r="17" spans="1:12" ht="15.75" thickBot="1" x14ac:dyDescent="0.3">
      <c r="A17" s="40"/>
      <c r="B17" s="29" t="s">
        <v>28</v>
      </c>
      <c r="C17" s="30">
        <f>C16</f>
        <v>-86600000</v>
      </c>
      <c r="D17" s="30">
        <f>D16+C17</f>
        <v>-178510000</v>
      </c>
      <c r="E17" s="30">
        <f t="shared" ref="E17:L17" si="12">E16+D17</f>
        <v>-262588500</v>
      </c>
      <c r="F17" s="30">
        <f t="shared" si="12"/>
        <v>-349094475</v>
      </c>
      <c r="G17" s="30">
        <f t="shared" si="12"/>
        <v>-429427541.25</v>
      </c>
      <c r="H17" s="30">
        <f t="shared" si="12"/>
        <v>-488669680.6875</v>
      </c>
      <c r="I17" s="30">
        <f t="shared" si="12"/>
        <v>-502216443.92812496</v>
      </c>
      <c r="J17" s="30">
        <f t="shared" si="12"/>
        <v>-520504574.30296868</v>
      </c>
      <c r="K17" s="30">
        <f t="shared" si="12"/>
        <v>-424124647.4965077</v>
      </c>
      <c r="L17" s="31">
        <f t="shared" si="12"/>
        <v>-294011746.30778521</v>
      </c>
    </row>
    <row r="18" spans="1:12" x14ac:dyDescent="0.25">
      <c r="B18" s="24" t="s">
        <v>27</v>
      </c>
      <c r="C18" s="25">
        <f>C16+D16+E16+F16+G16+H16</f>
        <v>-488669680.6875</v>
      </c>
    </row>
  </sheetData>
  <mergeCells count="4">
    <mergeCell ref="A9:A15"/>
    <mergeCell ref="A3:A8"/>
    <mergeCell ref="A1:L1"/>
    <mergeCell ref="A1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اپلیکیشن کمک یار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2021-04-26T15:34:58Z</dcterms:modified>
</cp:coreProperties>
</file>